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ja Babic\Documents\Moji dokumenti\IZVJEŠTAJI 2026\Izvještaj o izvršenju FP\Izvještaj o izvršenju I-VI 2026\"/>
    </mc:Choice>
  </mc:AlternateContent>
  <xr:revisionPtr revIDLastSave="0" documentId="13_ncr:1_{985051A8-BF2E-41B2-A344-3F7DDF0005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3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0" i="4" l="1"/>
  <c r="G79" i="4"/>
  <c r="G71" i="4"/>
  <c r="G66" i="4"/>
  <c r="G65" i="4"/>
  <c r="G56" i="4"/>
  <c r="G54" i="4"/>
  <c r="G52" i="4"/>
  <c r="G50" i="4"/>
  <c r="G49" i="4"/>
  <c r="G48" i="4"/>
  <c r="G13" i="10"/>
  <c r="G10" i="10"/>
  <c r="G43" i="4"/>
  <c r="G42" i="4"/>
  <c r="G41" i="4"/>
  <c r="G20" i="4"/>
  <c r="G19" i="4"/>
  <c r="G18" i="4"/>
  <c r="G17" i="4"/>
  <c r="G16" i="4"/>
  <c r="G15" i="4"/>
  <c r="G14" i="4"/>
  <c r="G12" i="4"/>
  <c r="G11" i="4"/>
  <c r="G10" i="4"/>
  <c r="G113" i="6"/>
  <c r="G90" i="6"/>
  <c r="G56" i="6"/>
  <c r="G23" i="6"/>
  <c r="G11" i="6"/>
  <c r="G10" i="6"/>
  <c r="G9" i="6"/>
  <c r="G58" i="2"/>
  <c r="G51" i="2"/>
  <c r="G45" i="2"/>
  <c r="G12" i="2"/>
  <c r="G11" i="2"/>
  <c r="G10" i="2"/>
  <c r="J27" i="1"/>
  <c r="J26" i="1"/>
  <c r="J25" i="1"/>
  <c r="J17" i="1"/>
  <c r="J16" i="1"/>
  <c r="J15" i="1"/>
  <c r="J14" i="1"/>
  <c r="J13" i="1"/>
  <c r="J11" i="1"/>
  <c r="E19" i="13" l="1"/>
  <c r="D240" i="13"/>
  <c r="D326" i="13"/>
  <c r="D14" i="13" s="1"/>
  <c r="D329" i="13"/>
  <c r="C326" i="13"/>
  <c r="D126" i="13"/>
  <c r="D15" i="13" s="1"/>
  <c r="D121" i="13"/>
  <c r="D12" i="13" s="1"/>
  <c r="C121" i="13"/>
  <c r="D314" i="13"/>
  <c r="E249" i="13"/>
  <c r="D71" i="13"/>
  <c r="E37" i="13"/>
  <c r="E36" i="13"/>
  <c r="E35" i="13"/>
  <c r="E31" i="13"/>
  <c r="E30" i="13"/>
  <c r="E28" i="13"/>
  <c r="E27" i="13"/>
  <c r="E25" i="13"/>
  <c r="D20" i="13"/>
  <c r="E24" i="13" l="1"/>
  <c r="E21" i="13"/>
  <c r="E338" i="13"/>
  <c r="E335" i="13"/>
  <c r="E334" i="13"/>
  <c r="E333" i="13"/>
  <c r="E330" i="13"/>
  <c r="E322" i="13"/>
  <c r="E321" i="13"/>
  <c r="E318" i="13"/>
  <c r="E317" i="13"/>
  <c r="E315" i="13"/>
  <c r="E311" i="13"/>
  <c r="E310" i="13"/>
  <c r="E307" i="13"/>
  <c r="E306" i="13"/>
  <c r="E304" i="13"/>
  <c r="E295" i="13"/>
  <c r="E292" i="13"/>
  <c r="E281" i="13"/>
  <c r="E269" i="13"/>
  <c r="E268" i="13"/>
  <c r="E260" i="13"/>
  <c r="E243" i="13"/>
  <c r="E232" i="13"/>
  <c r="E228" i="13"/>
  <c r="E218" i="13"/>
  <c r="E215" i="13"/>
  <c r="E213" i="13"/>
  <c r="E211" i="13"/>
  <c r="E205" i="13"/>
  <c r="E202" i="13"/>
  <c r="E197" i="13"/>
  <c r="E167" i="13"/>
  <c r="E162" i="13"/>
  <c r="E161" i="13"/>
  <c r="E151" i="13"/>
  <c r="E105" i="13"/>
  <c r="E100" i="13"/>
  <c r="E94" i="13"/>
  <c r="E79" i="13"/>
  <c r="E78" i="13"/>
  <c r="E77" i="13"/>
  <c r="E76" i="13"/>
  <c r="E62" i="13"/>
  <c r="E48" i="13"/>
  <c r="E47" i="13"/>
  <c r="E44" i="13"/>
  <c r="E43" i="13"/>
  <c r="E41" i="13"/>
  <c r="E40" i="13"/>
  <c r="E32" i="13"/>
  <c r="E26" i="13"/>
  <c r="E23" i="13"/>
  <c r="E42" i="4" l="1"/>
  <c r="E11" i="4"/>
  <c r="E72" i="4"/>
  <c r="E126" i="6"/>
  <c r="E55" i="2"/>
  <c r="E52" i="2"/>
  <c r="E51" i="2"/>
  <c r="E23" i="2"/>
  <c r="E12" i="2"/>
  <c r="E11" i="2" s="1"/>
  <c r="C303" i="13"/>
  <c r="C302" i="13" s="1"/>
  <c r="C9" i="13" s="1"/>
  <c r="D303" i="13"/>
  <c r="C240" i="13"/>
  <c r="C239" i="13" s="1"/>
  <c r="C13" i="13" s="1"/>
  <c r="E303" i="13" l="1"/>
  <c r="D302" i="13"/>
  <c r="C71" i="13"/>
  <c r="E71" i="13" s="1"/>
  <c r="C329" i="13" l="1"/>
  <c r="C328" i="13" s="1"/>
  <c r="C314" i="13"/>
  <c r="C313" i="13" s="1"/>
  <c r="C16" i="13" s="1"/>
  <c r="D226" i="13"/>
  <c r="C226" i="13"/>
  <c r="D189" i="13"/>
  <c r="C189" i="13"/>
  <c r="D175" i="13"/>
  <c r="C175" i="13"/>
  <c r="C126" i="13" s="1"/>
  <c r="D138" i="13"/>
  <c r="C138" i="13"/>
  <c r="D108" i="13"/>
  <c r="C108" i="13"/>
  <c r="C70" i="13" s="1"/>
  <c r="D289" i="13"/>
  <c r="C289" i="13"/>
  <c r="D56" i="13"/>
  <c r="C56" i="13"/>
  <c r="E138" i="13" l="1"/>
  <c r="E189" i="13"/>
  <c r="E56" i="13"/>
  <c r="E226" i="13"/>
  <c r="E289" i="13"/>
  <c r="E314" i="13"/>
  <c r="D328" i="13"/>
  <c r="E329" i="13"/>
  <c r="D313" i="13"/>
  <c r="C188" i="13"/>
  <c r="C8" i="13" s="1"/>
  <c r="C11" i="13"/>
  <c r="D70" i="13"/>
  <c r="C20" i="13"/>
  <c r="C19" i="13" s="1"/>
  <c r="D137" i="13"/>
  <c r="D252" i="13"/>
  <c r="D188" i="13"/>
  <c r="C137" i="13"/>
  <c r="C7" i="13" s="1"/>
  <c r="C252" i="13"/>
  <c r="C251" i="13" s="1"/>
  <c r="C10" i="13" s="1"/>
  <c r="E70" i="13" l="1"/>
  <c r="E328" i="13"/>
  <c r="D16" i="13"/>
  <c r="E16" i="13" s="1"/>
  <c r="E313" i="13"/>
  <c r="D9" i="13"/>
  <c r="E9" i="13" s="1"/>
  <c r="E302" i="13"/>
  <c r="D251" i="13"/>
  <c r="E252" i="13"/>
  <c r="D8" i="13"/>
  <c r="E8" i="13" s="1"/>
  <c r="E188" i="13"/>
  <c r="D7" i="13"/>
  <c r="E7" i="13" s="1"/>
  <c r="E137" i="13"/>
  <c r="D19" i="13"/>
  <c r="D18" i="13" s="1"/>
  <c r="E20" i="13"/>
  <c r="C69" i="13"/>
  <c r="D11" i="13"/>
  <c r="E11" i="13" s="1"/>
  <c r="C6" i="13"/>
  <c r="C17" i="13" s="1"/>
  <c r="C18" i="13"/>
  <c r="C65" i="4"/>
  <c r="D72" i="4"/>
  <c r="F71" i="4"/>
  <c r="F66" i="4"/>
  <c r="E65" i="4"/>
  <c r="D65" i="4"/>
  <c r="E57" i="4"/>
  <c r="D57" i="4"/>
  <c r="C57" i="4"/>
  <c r="C11" i="4"/>
  <c r="D46" i="4"/>
  <c r="E46" i="4"/>
  <c r="C46" i="4"/>
  <c r="D34" i="4"/>
  <c r="E34" i="4"/>
  <c r="C34" i="4"/>
  <c r="D27" i="4"/>
  <c r="E27" i="4"/>
  <c r="C27" i="4"/>
  <c r="D19" i="4"/>
  <c r="E19" i="4"/>
  <c r="C19" i="4"/>
  <c r="F28" i="4"/>
  <c r="F33" i="4"/>
  <c r="D10" i="13" l="1"/>
  <c r="E10" i="13" s="1"/>
  <c r="E251" i="13"/>
  <c r="D6" i="13"/>
  <c r="D56" i="4"/>
  <c r="F27" i="4"/>
  <c r="F65" i="4"/>
  <c r="C56" i="4"/>
  <c r="E18" i="4"/>
  <c r="D18" i="4"/>
  <c r="E56" i="4"/>
  <c r="C18" i="4"/>
  <c r="F19" i="4"/>
  <c r="E6" i="13" l="1"/>
  <c r="E240" i="13"/>
  <c r="D239" i="13"/>
  <c r="D69" i="13" s="1"/>
  <c r="E69" i="13" s="1"/>
  <c r="C14" i="8"/>
  <c r="C13" i="8" s="1"/>
  <c r="C16" i="8"/>
  <c r="C18" i="8"/>
  <c r="E14" i="8"/>
  <c r="E16" i="8"/>
  <c r="E18" i="8"/>
  <c r="C11" i="8"/>
  <c r="C10" i="8" s="1"/>
  <c r="C13" i="10"/>
  <c r="C11" i="10"/>
  <c r="E84" i="4"/>
  <c r="C84" i="4"/>
  <c r="E80" i="4"/>
  <c r="E82" i="4"/>
  <c r="C82" i="4"/>
  <c r="C80" i="4"/>
  <c r="C54" i="4"/>
  <c r="C52" i="4"/>
  <c r="C49" i="4"/>
  <c r="C42" i="4"/>
  <c r="C44" i="4"/>
  <c r="C16" i="4"/>
  <c r="C14" i="4"/>
  <c r="D11" i="4"/>
  <c r="C161" i="6"/>
  <c r="C159" i="6"/>
  <c r="C157" i="6"/>
  <c r="C155" i="6"/>
  <c r="C152" i="6"/>
  <c r="C151" i="6"/>
  <c r="C149" i="6"/>
  <c r="C144" i="6"/>
  <c r="C141" i="6"/>
  <c r="C137" i="6"/>
  <c r="C134" i="6"/>
  <c r="C126" i="6"/>
  <c r="C122" i="6"/>
  <c r="C117" i="6"/>
  <c r="C115" i="6"/>
  <c r="C107" i="6"/>
  <c r="C103" i="6"/>
  <c r="C99" i="6"/>
  <c r="C94" i="6"/>
  <c r="C91" i="6"/>
  <c r="C85" i="6"/>
  <c r="C83" i="6"/>
  <c r="C80" i="6"/>
  <c r="C78" i="6"/>
  <c r="C76" i="6"/>
  <c r="C74" i="6"/>
  <c r="C71" i="6"/>
  <c r="C68" i="6"/>
  <c r="C66" i="6"/>
  <c r="C60" i="6"/>
  <c r="C57" i="6"/>
  <c r="C48" i="6"/>
  <c r="C46" i="6"/>
  <c r="C36" i="6"/>
  <c r="C29" i="6"/>
  <c r="C24" i="6"/>
  <c r="C19" i="6"/>
  <c r="C17" i="6"/>
  <c r="C12" i="6"/>
  <c r="D13" i="13" l="1"/>
  <c r="E239" i="13"/>
  <c r="C121" i="6"/>
  <c r="C56" i="6"/>
  <c r="C11" i="6"/>
  <c r="C10" i="4"/>
  <c r="C114" i="6"/>
  <c r="C48" i="4"/>
  <c r="E13" i="8"/>
  <c r="C10" i="10"/>
  <c r="C154" i="6"/>
  <c r="C98" i="6"/>
  <c r="C90" i="6"/>
  <c r="C73" i="6"/>
  <c r="C65" i="6"/>
  <c r="C23" i="6"/>
  <c r="E13" i="13" l="1"/>
  <c r="D17" i="13"/>
  <c r="E17" i="13" s="1"/>
  <c r="C113" i="6"/>
  <c r="C10" i="6"/>
  <c r="E85" i="6"/>
  <c r="C9" i="6" l="1"/>
  <c r="E13" i="10"/>
  <c r="E11" i="10"/>
  <c r="E10" i="10" l="1"/>
  <c r="E11" i="8"/>
  <c r="E10" i="8" s="1"/>
  <c r="E49" i="4"/>
  <c r="E54" i="4"/>
  <c r="E52" i="4"/>
  <c r="E48" i="4" l="1"/>
  <c r="F48" i="4" s="1"/>
  <c r="E155" i="6"/>
  <c r="E154" i="6" s="1"/>
  <c r="E149" i="6"/>
  <c r="E148" i="6" s="1"/>
  <c r="E121" i="6"/>
  <c r="E99" i="6"/>
  <c r="E98" i="6" s="1"/>
  <c r="E94" i="6"/>
  <c r="E90" i="6" s="1"/>
  <c r="E73" i="6"/>
  <c r="E60" i="6"/>
  <c r="E56" i="6" s="1"/>
  <c r="E48" i="6"/>
  <c r="E46" i="6"/>
  <c r="E36" i="6"/>
  <c r="E29" i="6"/>
  <c r="E24" i="6"/>
  <c r="E19" i="6"/>
  <c r="E17" i="6"/>
  <c r="E12" i="6"/>
  <c r="E16" i="4"/>
  <c r="E10" i="4" s="1"/>
  <c r="E14" i="4"/>
  <c r="E65" i="2"/>
  <c r="E59" i="2"/>
  <c r="E58" i="2" s="1"/>
  <c r="E48" i="2"/>
  <c r="E45" i="2" s="1"/>
  <c r="E35" i="2"/>
  <c r="E34" i="2" s="1"/>
  <c r="E29" i="2"/>
  <c r="E15" i="2"/>
  <c r="E11" i="6" l="1"/>
  <c r="E10" i="2"/>
  <c r="E113" i="6"/>
  <c r="E23" i="6"/>
  <c r="D11" i="2"/>
  <c r="D10" i="2" s="1"/>
  <c r="E10" i="6" l="1"/>
  <c r="E9" i="6" s="1"/>
  <c r="C12" i="7" l="1"/>
  <c r="C87" i="2"/>
  <c r="C84" i="2"/>
  <c r="C80" i="2"/>
  <c r="C77" i="2"/>
  <c r="C76" i="2" s="1"/>
  <c r="C74" i="2"/>
  <c r="C72" i="2"/>
  <c r="C68" i="2"/>
  <c r="C66" i="2"/>
  <c r="C65" i="2"/>
  <c r="C63" i="2"/>
  <c r="C59" i="2"/>
  <c r="C58" i="2" s="1"/>
  <c r="C55" i="2"/>
  <c r="C52" i="2"/>
  <c r="C48" i="2"/>
  <c r="C46" i="2"/>
  <c r="C42" i="2"/>
  <c r="C35" i="2"/>
  <c r="C34" i="2" s="1"/>
  <c r="C29" i="2"/>
  <c r="C26" i="2"/>
  <c r="C23" i="2"/>
  <c r="C20" i="2"/>
  <c r="C15" i="2"/>
  <c r="C13" i="2"/>
  <c r="C51" i="2" l="1"/>
  <c r="C45" i="2"/>
  <c r="C12" i="2"/>
  <c r="C71" i="2"/>
  <c r="C70" i="2" s="1"/>
  <c r="E14" i="7"/>
  <c r="D12" i="7"/>
  <c r="C11" i="2" l="1"/>
  <c r="C10" i="2" s="1"/>
  <c r="F32" i="2"/>
  <c r="F11" i="1" l="1"/>
  <c r="D10" i="6"/>
  <c r="D14" i="7"/>
  <c r="D11" i="7" s="1"/>
  <c r="I25" i="1" l="1"/>
  <c r="I26" i="1"/>
  <c r="E19" i="7" l="1"/>
  <c r="C39" i="7" l="1"/>
  <c r="D14" i="8" l="1"/>
  <c r="D16" i="8"/>
  <c r="D18" i="8"/>
  <c r="D21" i="7"/>
  <c r="G23" i="1" s="1"/>
  <c r="E23" i="7"/>
  <c r="C23" i="7"/>
  <c r="E28" i="7"/>
  <c r="C28" i="7"/>
  <c r="E26" i="7"/>
  <c r="C26" i="7"/>
  <c r="D13" i="8" l="1"/>
  <c r="E22" i="7"/>
  <c r="C22" i="7"/>
  <c r="E10" i="7" l="1"/>
  <c r="H22" i="1" s="1"/>
  <c r="D10" i="7"/>
  <c r="C14" i="7"/>
  <c r="C11" i="7" s="1"/>
  <c r="E17" i="7"/>
  <c r="E16" i="7" s="1"/>
  <c r="C17" i="7"/>
  <c r="C16" i="7" s="1"/>
  <c r="C10" i="7" l="1"/>
  <c r="F22" i="1" s="1"/>
  <c r="E32" i="7"/>
  <c r="C32" i="7"/>
  <c r="E34" i="7"/>
  <c r="E37" i="7"/>
  <c r="C37" i="7"/>
  <c r="E39" i="7"/>
  <c r="D13" i="10"/>
  <c r="D11" i="10"/>
  <c r="F14" i="10"/>
  <c r="G14" i="10" s="1"/>
  <c r="D14" i="4"/>
  <c r="D16" i="4"/>
  <c r="D11" i="8" s="1"/>
  <c r="D10" i="8" s="1"/>
  <c r="D42" i="4"/>
  <c r="D44" i="4"/>
  <c r="D49" i="4"/>
  <c r="D52" i="4"/>
  <c r="D54" i="4"/>
  <c r="D80" i="4"/>
  <c r="D82" i="4"/>
  <c r="D84" i="4"/>
  <c r="F12" i="4"/>
  <c r="F15" i="4"/>
  <c r="F17" i="4"/>
  <c r="F43" i="4"/>
  <c r="F50" i="4"/>
  <c r="F53" i="4"/>
  <c r="F55" i="4"/>
  <c r="F81" i="4"/>
  <c r="D10" i="10" l="1"/>
  <c r="D10" i="4"/>
  <c r="D48" i="4"/>
  <c r="F14" i="4"/>
  <c r="E31" i="7"/>
  <c r="F13" i="10"/>
  <c r="F49" i="4"/>
  <c r="F42" i="4"/>
  <c r="F18" i="4"/>
  <c r="F56" i="4"/>
  <c r="F54" i="4"/>
  <c r="F52" i="4"/>
  <c r="E36" i="7"/>
  <c r="E21" i="7" s="1"/>
  <c r="H23" i="1" s="1"/>
  <c r="C31" i="7"/>
  <c r="C36" i="7"/>
  <c r="F80" i="4"/>
  <c r="F11" i="4"/>
  <c r="F16" i="4"/>
  <c r="F133" i="6"/>
  <c r="F131" i="6"/>
  <c r="F130" i="6"/>
  <c r="F129" i="6"/>
  <c r="F128" i="6"/>
  <c r="F127" i="6"/>
  <c r="F95" i="6"/>
  <c r="F63" i="6"/>
  <c r="F62" i="6"/>
  <c r="F61" i="6"/>
  <c r="F55" i="6"/>
  <c r="F53" i="6"/>
  <c r="F52" i="6"/>
  <c r="F51" i="6"/>
  <c r="F47" i="6"/>
  <c r="F45" i="6"/>
  <c r="F44" i="6"/>
  <c r="F43" i="6"/>
  <c r="F42" i="6"/>
  <c r="F41" i="6"/>
  <c r="F40" i="6"/>
  <c r="F39" i="6"/>
  <c r="F38" i="6"/>
  <c r="F37" i="6"/>
  <c r="F35" i="6"/>
  <c r="F34" i="6"/>
  <c r="F33" i="6"/>
  <c r="F32" i="6"/>
  <c r="F31" i="6"/>
  <c r="F30" i="6"/>
  <c r="F27" i="6"/>
  <c r="F26" i="6"/>
  <c r="F25" i="6"/>
  <c r="F21" i="6"/>
  <c r="F18" i="6"/>
  <c r="F16" i="6"/>
  <c r="F13" i="6"/>
  <c r="G12" i="1"/>
  <c r="G15" i="1" l="1"/>
  <c r="D9" i="6"/>
  <c r="F10" i="10"/>
  <c r="C21" i="7"/>
  <c r="F10" i="4"/>
  <c r="G11" i="1"/>
  <c r="G14" i="1"/>
  <c r="F126" i="6"/>
  <c r="F46" i="6"/>
  <c r="F48" i="6"/>
  <c r="F36" i="6"/>
  <c r="F29" i="6"/>
  <c r="F24" i="6"/>
  <c r="F17" i="6"/>
  <c r="F19" i="6"/>
  <c r="F60" i="6"/>
  <c r="F94" i="6"/>
  <c r="F12" i="6"/>
  <c r="F15" i="2"/>
  <c r="F18" i="2"/>
  <c r="F29" i="2"/>
  <c r="F30" i="2"/>
  <c r="F35" i="2"/>
  <c r="F36" i="2"/>
  <c r="F48" i="2"/>
  <c r="F49" i="2"/>
  <c r="F52" i="2"/>
  <c r="F53" i="2"/>
  <c r="F54" i="2"/>
  <c r="F55" i="2"/>
  <c r="F56" i="2"/>
  <c r="F59" i="2"/>
  <c r="F60" i="2"/>
  <c r="F23" i="1" l="1"/>
  <c r="F58" i="2"/>
  <c r="F51" i="2"/>
  <c r="F34" i="2"/>
  <c r="F45" i="2"/>
  <c r="F11" i="6"/>
  <c r="F12" i="2"/>
  <c r="F14" i="1"/>
  <c r="F56" i="6"/>
  <c r="H15" i="1"/>
  <c r="F121" i="6"/>
  <c r="F23" i="6"/>
  <c r="F90" i="6"/>
  <c r="F12" i="1"/>
  <c r="G24" i="1"/>
  <c r="G27" i="1" s="1"/>
  <c r="H12" i="1" l="1"/>
  <c r="I12" i="1" s="1"/>
  <c r="H11" i="1"/>
  <c r="I11" i="1" s="1"/>
  <c r="F11" i="2"/>
  <c r="H14" i="1"/>
  <c r="I14" i="1" s="1"/>
  <c r="F15" i="1"/>
  <c r="F16" i="1" s="1"/>
  <c r="F10" i="6"/>
  <c r="F113" i="6"/>
  <c r="H24" i="1"/>
  <c r="H27" i="1" s="1"/>
  <c r="G13" i="1"/>
  <c r="G16" i="1"/>
  <c r="F24" i="1"/>
  <c r="F27" i="1" l="1"/>
  <c r="I27" i="1" s="1"/>
  <c r="H13" i="1"/>
  <c r="F10" i="2"/>
  <c r="F13" i="1"/>
  <c r="F9" i="6"/>
  <c r="I15" i="1"/>
  <c r="H16" i="1"/>
  <c r="I16" i="1" s="1"/>
  <c r="G17" i="1"/>
  <c r="G28" i="1" s="1"/>
  <c r="I13" i="1" l="1"/>
  <c r="F17" i="1"/>
  <c r="F28" i="1" s="1"/>
  <c r="H17" i="1"/>
  <c r="H28" i="1" l="1"/>
  <c r="I17" i="1"/>
</calcChain>
</file>

<file path=xl/sharedStrings.xml><?xml version="1.0" encoding="utf-8"?>
<sst xmlns="http://schemas.openxmlformats.org/spreadsheetml/2006/main" count="1109" uniqueCount="612">
  <si>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</si>
  <si>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</si>
  <si>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</si>
  <si>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</si>
  <si>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</si>
  <si>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</si>
  <si>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</si>
  <si>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</si>
  <si>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</si>
  <si>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</si>
  <si>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</si>
  <si>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</si>
  <si>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</si>
  <si>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</si>
  <si>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</si>
  <si>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</si>
  <si>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</si>
  <si>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</si>
  <si>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</si>
  <si>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</si>
  <si>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</si>
  <si>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</si>
  <si>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</si>
  <si>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</si>
  <si>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</si>
  <si>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</si>
  <si>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</si>
  <si>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</si>
  <si>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</si>
  <si>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</si>
  <si>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</si>
  <si>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</si>
  <si>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</si>
  <si>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</si>
  <si>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</si>
  <si>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</si>
  <si>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</si>
  <si>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</si>
  <si>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</si>
  <si>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</si>
  <si>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</si>
  <si>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</si>
  <si>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</si>
  <si>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</si>
  <si>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</si>
  <si>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</si>
  <si>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</si>
  <si>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</si>
  <si>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</si>
  <si>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</si>
  <si>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</si>
  <si>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</si>
  <si>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</si>
  <si>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</si>
  <si>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</si>
  <si>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</si>
  <si>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</si>
  <si>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</si>
  <si>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</si>
  <si>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</si>
  <si>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</si>
  <si>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</si>
  <si>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</si>
  <si>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</si>
  <si>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</si>
  <si>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</si>
  <si>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</si>
  <si>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</si>
  <si>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</si>
  <si>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</si>
  <si>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</si>
  <si>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</si>
  <si>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</si>
  <si>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</si>
  <si>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</si>
  <si>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</si>
  <si>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</si>
  <si>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</si>
  <si>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</si>
  <si>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</si>
  <si>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</si>
  <si>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</si>
  <si>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</si>
  <si>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</si>
  <si>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</si>
  <si>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</si>
  <si>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</si>
  <si>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</si>
  <si>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</si>
  <si>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</si>
  <si>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</si>
  <si>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</si>
  <si>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</si>
  <si>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</si>
  <si>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</si>
  <si>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</si>
  <si>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</si>
  <si>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</si>
  <si>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</si>
  <si>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</si>
  <si>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</si>
  <si>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</si>
  <si>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</si>
  <si>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</si>
  <si>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</si>
  <si>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</si>
  <si>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</si>
  <si>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</si>
  <si>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</si>
  <si>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</si>
  <si>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</si>
  <si>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</si>
  <si>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</si>
  <si>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</si>
  <si>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</si>
  <si>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</si>
  <si>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</si>
  <si>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</si>
  <si>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</si>
  <si>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</si>
  <si>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</si>
  <si>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</si>
  <si>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</si>
  <si>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</si>
  <si>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</si>
  <si>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</si>
  <si>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</si>
  <si>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</si>
  <si>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</si>
  <si>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</si>
  <si>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</si>
  <si>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</si>
  <si>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</si>
  <si>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</si>
  <si>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</si>
  <si>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</si>
  <si>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</si>
  <si>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</si>
  <si>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</si>
  <si>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</si>
  <si>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</si>
  <si>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</si>
  <si>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</si>
  <si>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</si>
  <si>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</si>
  <si>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</si>
  <si>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</si>
  <si>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</si>
  <si>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</si>
  <si>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</si>
  <si>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</si>
  <si>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</si>
  <si>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</si>
  <si>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</si>
  <si>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</si>
  <si>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</si>
  <si>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</si>
  <si>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</si>
  <si>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</si>
  <si>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</si>
  <si>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</si>
  <si>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</si>
  <si>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</si>
  <si>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</si>
  <si>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</si>
  <si>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</si>
  <si>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</si>
  <si>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</si>
  <si>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</si>
  <si>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</si>
  <si>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</si>
  <si>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</si>
  <si>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</si>
  <si>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</si>
  <si>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</si>
  <si>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</si>
  <si>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</si>
  <si>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</si>
  <si>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</si>
  <si>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</si>
  <si>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</si>
  <si>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</si>
  <si>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</si>
  <si>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</si>
  <si>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</si>
  <si>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</si>
  <si>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</si>
  <si>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</si>
  <si>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</si>
  <si>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</si>
  <si>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</si>
  <si>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</si>
  <si>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</si>
  <si>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</si>
  <si>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</si>
  <si>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</si>
  <si>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</si>
  <si>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</si>
  <si>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</si>
  <si>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</si>
  <si>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</si>
  <si>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</si>
  <si>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</si>
  <si>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</si>
  <si>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</si>
  <si>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</si>
  <si>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</si>
  <si>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</si>
  <si>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</si>
  <si>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</si>
  <si>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</si>
  <si>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</si>
  <si>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</si>
  <si>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</si>
  <si>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</si>
  <si>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</si>
  <si>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</si>
  <si>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</si>
  <si>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</si>
  <si>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</si>
  <si>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</si>
  <si>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</si>
  <si>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</si>
  <si>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</si>
  <si>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</si>
  <si>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</si>
  <si>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</si>
  <si>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</si>
  <si>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</si>
  <si>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</si>
  <si>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</si>
  <si>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</si>
  <si>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</si>
  <si>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</si>
  <si>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</si>
  <si>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</si>
  <si>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</si>
  <si>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</si>
  <si>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</si>
  <si>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</si>
  <si>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</si>
  <si>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</si>
  <si>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</si>
  <si>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</si>
  <si>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</si>
  <si>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</si>
  <si>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</si>
  <si>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</si>
  <si>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</si>
  <si>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</si>
  <si>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</si>
  <si>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</si>
  <si>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</si>
  <si>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</si>
  <si>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</si>
  <si>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</si>
  <si>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</si>
  <si>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</si>
  <si>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</si>
  <si>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</si>
  <si>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</si>
  <si>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</si>
  <si>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</si>
  <si>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</si>
  <si>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</si>
  <si>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</si>
  <si>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</si>
  <si>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</si>
  <si>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</si>
  <si>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</si>
  <si>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</si>
  <si>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</si>
  <si>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</si>
  <si>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</si>
  <si>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</si>
  <si>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</si>
  <si>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</si>
  <si>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</si>
  <si>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</si>
  <si>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</si>
  <si>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</si>
  <si>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</si>
  <si>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</si>
  <si>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</si>
  <si>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</si>
  <si>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</si>
  <si>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</si>
  <si>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</si>
  <si>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</si>
  <si>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</si>
  <si>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</si>
  <si>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</si>
  <si>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</si>
  <si>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</si>
  <si>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</si>
  <si>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</si>
  <si>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</si>
  <si>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</si>
  <si>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</si>
  <si>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</si>
  <si>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</si>
  <si>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</si>
  <si>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</si>
  <si>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</si>
  <si>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</si>
  <si>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</si>
  <si>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</si>
  <si>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</si>
  <si>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</si>
  <si>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</si>
  <si>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</si>
  <si>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</si>
  <si>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</si>
  <si>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</si>
  <si>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</si>
  <si>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</si>
  <si>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</si>
  <si>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</si>
  <si>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</si>
  <si>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</si>
  <si>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</si>
  <si>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</si>
  <si>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</si>
  <si>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</si>
  <si>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</si>
  <si>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</si>
  <si>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</si>
  <si>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</si>
  <si>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</si>
  <si>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</si>
  <si>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</si>
  <si>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</si>
  <si>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</si>
  <si>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</si>
  <si>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</si>
  <si>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</si>
  <si>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</si>
  <si>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</si>
  <si>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</si>
  <si>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</si>
  <si>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</si>
  <si>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</si>
  <si>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</si>
  <si>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</si>
  <si>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</si>
  <si>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</si>
  <si>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</si>
  <si>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</si>
  <si>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</si>
  <si>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</si>
  <si>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</si>
  <si>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</si>
  <si>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</si>
  <si>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</si>
  <si>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</si>
  <si>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</si>
  <si>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</si>
  <si>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</si>
  <si>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</si>
  <si>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</si>
  <si>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</si>
  <si>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</si>
  <si>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</si>
  <si>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</si>
  <si>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</si>
  <si>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</si>
  <si>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</si>
  <si>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</si>
  <si>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</si>
  <si>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</si>
  <si>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</si>
  <si>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</si>
  <si>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</si>
  <si>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</si>
  <si>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</si>
  <si>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</si>
  <si>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</si>
  <si>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</si>
  <si>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</si>
  <si>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</si>
  <si>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</si>
  <si>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</si>
  <si>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</si>
  <si>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</si>
  <si>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</si>
  <si>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</si>
  <si>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</si>
  <si>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</si>
  <si>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</si>
  <si>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</si>
  <si>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</si>
  <si>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</si>
  <si>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</si>
  <si>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</si>
  <si>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</si>
  <si>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</si>
  <si>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</si>
  <si>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</si>
  <si>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</si>
  <si>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</si>
  <si>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</si>
  <si>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</si>
  <si>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</si>
  <si>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</si>
  <si>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</si>
  <si>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</si>
  <si>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</si>
  <si>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</si>
  <si>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</si>
  <si>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</si>
  <si>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</si>
  <si>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</si>
  <si>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</si>
  <si>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</si>
  <si>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</si>
  <si>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</si>
  <si>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</si>
  <si>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</si>
  <si>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</si>
  <si>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</si>
  <si>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</si>
  <si>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</si>
  <si>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</si>
  <si>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</si>
  <si>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</si>
  <si>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</si>
  <si>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</si>
  <si>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</si>
  <si>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</si>
  <si>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</si>
  <si>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</si>
  <si>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</si>
  <si>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</si>
  <si>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</si>
  <si>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</si>
  <si>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</si>
  <si>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</si>
  <si>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</si>
  <si>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</si>
  <si>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</si>
  <si>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</si>
  <si>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</si>
  <si>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</si>
  <si>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</si>
  <si>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</si>
  <si>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</si>
  <si>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</si>
  <si>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</si>
  <si>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</si>
  <si>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</si>
  <si>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</si>
  <si>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</si>
  <si>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</si>
  <si>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</si>
  <si>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</si>
  <si>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</si>
  <si>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</si>
  <si>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</si>
  <si>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</si>
  <si>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</si>
  <si>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</si>
  <si>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</si>
  <si>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</si>
  <si>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</si>
  <si>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</si>
  <si>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</si>
  <si>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</si>
  <si>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</si>
  <si>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</si>
  <si>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</si>
  <si>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</si>
  <si>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</si>
  <si>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</si>
  <si>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</si>
  <si>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</si>
  <si>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</si>
  <si>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</si>
  <si>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</si>
  <si>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</si>
  <si>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</si>
  <si>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</si>
  <si>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</si>
  <si>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</si>
  <si>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</si>
  <si>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</si>
  <si>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</si>
  <si>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</si>
  <si>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</si>
  <si>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</si>
  <si>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</si>
  <si>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</si>
  <si>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</si>
  <si>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</si>
  <si>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</si>
  <si>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</si>
  <si>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</si>
  <si>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</si>
  <si>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</si>
  <si>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</si>
  <si>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</si>
  <si>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</si>
  <si>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</si>
  <si>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</si>
  <si>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</si>
  <si>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</si>
  <si>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</si>
  <si>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</si>
  <si>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</si>
  <si>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</si>
  <si>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</si>
  <si>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</si>
  <si>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</si>
  <si>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</si>
  <si>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</si>
  <si>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</si>
  <si>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</si>
  <si>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</si>
  <si>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</si>
  <si>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</si>
  <si>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</si>
  <si>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</si>
  <si>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</si>
  <si>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</si>
  <si>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</si>
  <si>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</si>
  <si>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</si>
  <si>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</si>
  <si>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</si>
  <si>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>Rashodi</t>
  </si>
  <si>
    <t>6528</t>
  </si>
  <si>
    <t>Prihodi od novčane naknade poslodavca zbog nezapošljavanja osoba s invaliditetom</t>
  </si>
  <si>
    <t>Instrumenti, uređaji i stojevi</t>
  </si>
  <si>
    <t>Primici od zaduživanja</t>
  </si>
  <si>
    <t>Primljeni zajmovi od ostalih tuzemnih financijskih institucija izvan javnog sektora</t>
  </si>
  <si>
    <t xml:space="preserve">INDEKS
</t>
  </si>
  <si>
    <t>Primici od povrata depozita od tuzemnih kreditnih i ostalih institucija - dugoročni</t>
  </si>
  <si>
    <t>Primici od povrata depozita i jamčevnih pologa</t>
  </si>
  <si>
    <t>Dani zajmovi drugim razinama vlasti</t>
  </si>
  <si>
    <t>Dani zajmovi državnom proračunu</t>
  </si>
  <si>
    <t>Povrat zajmova danih drugim razinama vlasti</t>
  </si>
  <si>
    <t>Povrat zajmova danih državnom proračunu</t>
  </si>
  <si>
    <t>OSTVARENJE/IZVRŠENJE 
01.2025. - 06.2025.</t>
  </si>
  <si>
    <t>POLUGODIŠNJI IZVJEŠTAJ O IZVRŠENJU FINANCIJSKOG PLANA 
01.-06.2026.</t>
  </si>
  <si>
    <t>IZVORNI PLAN ILI REBALANS 
2026.</t>
  </si>
  <si>
    <t>OSTVARENJE/IZVRŠENJE 
01.2026. - 06.2026.</t>
  </si>
  <si>
    <t>50 Pomoći iz DP</t>
  </si>
  <si>
    <t>5011 Pomoći iz državnog proračuna kroz opće prihode i primitke</t>
  </si>
  <si>
    <t>5012 Pomoći iz državnog proračuna kroz nacionalno sufinanciranje EU projekata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</si>
  <si>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</si>
  <si>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</si>
  <si>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</si>
  <si>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</si>
  <si>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</si>
  <si>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51 Programi unije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</si>
  <si>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</si>
  <si>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</si>
  <si>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</si>
  <si>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</si>
  <si>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</si>
  <si>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 xml:space="preserve">52 Ostale pomoći 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</si>
  <si>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</si>
  <si>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</si>
  <si>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</si>
  <si>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</si>
  <si>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561 Europski socijalni fond (ESF)</t>
  </si>
  <si>
    <t>563 Europski fond za regionalni razvoj (EFRR)</t>
  </si>
  <si>
    <t>573 Instrumenti Europskog gospodarskog prostora i ostali instrumenti</t>
  </si>
  <si>
    <t>581 Mehanizam za oporavak i otpornost</t>
  </si>
  <si>
    <t>Namjenski primitak - NPOO</t>
  </si>
  <si>
    <t xml:space="preserve">BROJČANA OZNAKA PRORAČUNSKOG KORISNIKA </t>
  </si>
  <si>
    <t xml:space="preserve">NAZIV PRORAČUNSKOG KORISNIKA </t>
  </si>
  <si>
    <t>PLAN 
2026.</t>
  </si>
  <si>
    <t>Mehanizam za oporavak i otpornost</t>
  </si>
  <si>
    <t>Pomoći iz državnog proračuna kroz opće prihode i primitke</t>
  </si>
  <si>
    <t>Pomoći iz državnog proračuna kroz ostale pomoći</t>
  </si>
  <si>
    <t>Programi Unije- raspoloživ predujam</t>
  </si>
  <si>
    <t>Programsko financiranje javnih visokih učilišta</t>
  </si>
  <si>
    <t>IZVOR 11</t>
  </si>
  <si>
    <t>IZVOR 581</t>
  </si>
  <si>
    <t>IZVOR 5011</t>
  </si>
  <si>
    <t>Pomoći iz državnog proračuna</t>
  </si>
  <si>
    <t>IZVOR 31</t>
  </si>
  <si>
    <t>IZVOR 43</t>
  </si>
  <si>
    <t>IZVOR 51000</t>
  </si>
  <si>
    <t>IZVOR 61</t>
  </si>
  <si>
    <t>IZVJEŠTAJ O PROGRAMSKOJ KLASIFIKACIJI</t>
  </si>
  <si>
    <t>A679134 ('A111111)</t>
  </si>
  <si>
    <t>A679135</t>
  </si>
  <si>
    <t>PROGRAMSKO I OSTALO FINANCIRANJE JAVNIH VISOKIH UČILIŠTA – IZ EVIDENCIJSKIH PRIHODA</t>
  </si>
  <si>
    <t xml:space="preserve">1.-6.2026. IZVRŠENJE PLANA </t>
  </si>
  <si>
    <t>53 Ostale darovnice</t>
  </si>
  <si>
    <t>PREHRAMBENO-TEHNOLOŠKI FAKULTET OSIJEK</t>
  </si>
  <si>
    <t>Osnovni materijal i sirovine</t>
  </si>
  <si>
    <t>IZVOR 52</t>
  </si>
  <si>
    <t xml:space="preserve"> A679132</t>
  </si>
  <si>
    <t>IZVOR 58100</t>
  </si>
  <si>
    <t>58100 'Mehanizam za oporavak i otpornost</t>
  </si>
  <si>
    <t xml:space="preserve"> A679133</t>
  </si>
  <si>
    <t>PROGRAM PREKOGRANIČNE SURADNJE UPRAVLJAČKO TIJELO IZ INOZEMSTVA - IZ EVIDENCIJSKIH PRIHODA</t>
  </si>
  <si>
    <t>INDEKS
(4)/(3)</t>
  </si>
  <si>
    <t>IZVOR 5043</t>
  </si>
  <si>
    <t>Pomoći iz državnog proračuna kroz prihode za posebne namjene</t>
  </si>
  <si>
    <t> Pomoći iz državnog proračuna kroz prihode za posebne namjene</t>
  </si>
  <si>
    <t>IZVOR 563</t>
  </si>
  <si>
    <t>IZVOR 533</t>
  </si>
  <si>
    <t>Ostale darovnice</t>
  </si>
  <si>
    <t xml:space="preserve">Europski fond za regionalni razvoj </t>
  </si>
  <si>
    <t>PROGRAM PREKOGRANIČNE SURADNJE -IZ EVIDENCIJSKIH PRIHODA</t>
  </si>
  <si>
    <t>INDEKS**</t>
  </si>
  <si>
    <t>7=5/4*100</t>
  </si>
  <si>
    <t>INDEKS
(5)/(4)</t>
  </si>
  <si>
    <t>INDEKS
(5)/(2)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</si>
</sst>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u/>
      <sz val="11"/>
      <name val="Calibri"/>
      <family val="2"/>
      <charset val="238"/>
    </font>
    <font>
      <i/>
      <u/>
      <sz val="9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i/>
      <u/>
      <sz val="9"/>
      <color theme="1"/>
      <name val="Calibri"/>
      <family val="2"/>
      <charset val="238"/>
    </font>
    <font>
      <i/>
      <u/>
      <sz val="11"/>
      <color theme="1"/>
      <name val="Calibri"/>
      <family val="2"/>
      <charset val="238"/>
    </font>
    <font>
      <u/>
      <sz val="11"/>
      <name val="Calibri"/>
      <family val="2"/>
      <charset val="238"/>
    </font>
    <font>
      <u/>
      <sz val="9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i/>
      <u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4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4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44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theme="2"/>
      </left>
      <right/>
      <top/>
      <bottom/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49">
    <xf numFmtId="0" fontId="0" fillId="0" borderId="0"/>
    <xf numFmtId="0" fontId="4" fillId="0" borderId="0"/>
    <xf numFmtId="0" fontId="6" fillId="5" borderId="6" applyNumberFormat="0" applyProtection="0">
      <alignment horizontal="left" vertical="center" indent="1"/>
    </xf>
    <xf numFmtId="4" fontId="12" fillId="6" borderId="6" applyNumberFormat="0" applyProtection="0">
      <alignment vertical="center"/>
    </xf>
    <xf numFmtId="0" fontId="10" fillId="7" borderId="6" applyNumberFormat="0" applyProtection="0">
      <alignment horizontal="left" vertical="center" indent="1"/>
    </xf>
    <xf numFmtId="0" fontId="13" fillId="5" borderId="6" applyNumberFormat="0" applyProtection="0">
      <alignment horizontal="center" vertical="center"/>
    </xf>
    <xf numFmtId="0" fontId="11" fillId="0" borderId="6" applyNumberFormat="0" applyProtection="0">
      <alignment horizontal="left" vertical="center" wrapText="1" justifyLastLine="1"/>
    </xf>
    <xf numFmtId="0" fontId="11" fillId="0" borderId="6" applyNumberFormat="0" applyProtection="0">
      <alignment horizontal="left" vertical="center" wrapText="1"/>
    </xf>
    <xf numFmtId="4" fontId="14" fillId="0" borderId="6" applyNumberFormat="0" applyProtection="0">
      <alignment horizontal="right" vertical="center"/>
    </xf>
    <xf numFmtId="0" fontId="11" fillId="0" borderId="6" applyNumberFormat="0" applyProtection="0">
      <alignment horizontal="left" vertical="center" wrapText="1"/>
    </xf>
    <xf numFmtId="0" fontId="15" fillId="0" borderId="6" applyNumberFormat="0" applyProtection="0">
      <alignment horizontal="left" vertical="center" wrapText="1"/>
    </xf>
    <xf numFmtId="4" fontId="12" fillId="8" borderId="6" applyNumberFormat="0" applyProtection="0">
      <alignment horizontal="left" vertical="center" indent="1"/>
    </xf>
    <xf numFmtId="0" fontId="17" fillId="0" borderId="0"/>
    <xf numFmtId="0" fontId="21" fillId="0" borderId="0"/>
    <xf numFmtId="0" fontId="3" fillId="0" borderId="0"/>
    <xf numFmtId="0" fontId="9" fillId="0" borderId="0"/>
    <xf numFmtId="4" fontId="18" fillId="6" borderId="6" applyNumberFormat="0" applyProtection="0">
      <alignment vertical="center"/>
    </xf>
    <xf numFmtId="4" fontId="12" fillId="6" borderId="6" applyNumberFormat="0" applyProtection="0">
      <alignment horizontal="left" vertical="center" indent="1"/>
    </xf>
    <xf numFmtId="4" fontId="12" fillId="6" borderId="6" applyNumberFormat="0" applyProtection="0">
      <alignment horizontal="left" vertical="center" indent="1"/>
    </xf>
    <xf numFmtId="4" fontId="12" fillId="9" borderId="6" applyNumberFormat="0" applyProtection="0">
      <alignment horizontal="right" vertical="center"/>
    </xf>
    <xf numFmtId="4" fontId="12" fillId="10" borderId="6" applyNumberFormat="0" applyProtection="0">
      <alignment horizontal="right" vertical="center"/>
    </xf>
    <xf numFmtId="4" fontId="12" fillId="11" borderId="6" applyNumberFormat="0" applyProtection="0">
      <alignment horizontal="right" vertical="center"/>
    </xf>
    <xf numFmtId="4" fontId="12" fillId="12" borderId="6" applyNumberFormat="0" applyProtection="0">
      <alignment horizontal="right" vertical="center"/>
    </xf>
    <xf numFmtId="4" fontId="12" fillId="13" borderId="6" applyNumberFormat="0" applyProtection="0">
      <alignment horizontal="right" vertical="center"/>
    </xf>
    <xf numFmtId="4" fontId="12" fillId="14" borderId="6" applyNumberFormat="0" applyProtection="0">
      <alignment horizontal="right" vertical="center"/>
    </xf>
    <xf numFmtId="4" fontId="12" fillId="15" borderId="6" applyNumberFormat="0" applyProtection="0">
      <alignment horizontal="right" vertical="center"/>
    </xf>
    <xf numFmtId="4" fontId="12" fillId="16" borderId="6" applyNumberFormat="0" applyProtection="0">
      <alignment horizontal="right" vertical="center"/>
    </xf>
    <xf numFmtId="4" fontId="12" fillId="17" borderId="6" applyNumberFormat="0" applyProtection="0">
      <alignment horizontal="right" vertical="center"/>
    </xf>
    <xf numFmtId="4" fontId="16" fillId="18" borderId="6" applyNumberFormat="0" applyProtection="0">
      <alignment horizontal="left" vertical="center" indent="1"/>
    </xf>
    <xf numFmtId="4" fontId="12" fillId="19" borderId="8" applyNumberFormat="0" applyProtection="0">
      <alignment horizontal="left" vertical="center" indent="1"/>
    </xf>
    <xf numFmtId="4" fontId="5" fillId="20" borderId="0" applyNumberFormat="0" applyProtection="0">
      <alignment horizontal="left" vertical="center" indent="1"/>
    </xf>
    <xf numFmtId="4" fontId="9" fillId="19" borderId="6" applyNumberFormat="0" applyProtection="0">
      <alignment horizontal="left" vertical="center" indent="1"/>
    </xf>
    <xf numFmtId="4" fontId="9" fillId="7" borderId="6" applyNumberFormat="0" applyProtection="0">
      <alignment horizontal="left" vertical="center" indent="1"/>
    </xf>
    <xf numFmtId="0" fontId="10" fillId="21" borderId="6" applyNumberFormat="0" applyProtection="0">
      <alignment horizontal="left" vertical="center" indent="1"/>
    </xf>
    <xf numFmtId="0" fontId="10" fillId="22" borderId="6" applyNumberFormat="0" applyProtection="0">
      <alignment horizontal="left" vertical="center" indent="1"/>
    </xf>
    <xf numFmtId="0" fontId="10" fillId="23" borderId="6" applyNumberFormat="0" applyProtection="0">
      <alignment horizontal="left" vertical="center" indent="1"/>
    </xf>
    <xf numFmtId="0" fontId="17" fillId="0" borderId="0"/>
    <xf numFmtId="0" fontId="21" fillId="0" borderId="0"/>
    <xf numFmtId="4" fontId="12" fillId="8" borderId="6" applyNumberFormat="0" applyProtection="0">
      <alignment vertical="center"/>
    </xf>
    <xf numFmtId="4" fontId="18" fillId="8" borderId="6" applyNumberFormat="0" applyProtection="0">
      <alignment vertical="center"/>
    </xf>
    <xf numFmtId="4" fontId="12" fillId="8" borderId="6" applyNumberFormat="0" applyProtection="0">
      <alignment horizontal="left" vertical="center" indent="1"/>
    </xf>
    <xf numFmtId="4" fontId="18" fillId="19" borderId="6" applyNumberFormat="0" applyProtection="0">
      <alignment horizontal="right" vertical="center"/>
    </xf>
    <xf numFmtId="0" fontId="15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20" fillId="0" borderId="0" applyNumberFormat="0" applyProtection="0"/>
    <xf numFmtId="4" fontId="19" fillId="19" borderId="6" applyNumberFormat="0" applyProtection="0">
      <alignment horizontal="right" vertical="center"/>
    </xf>
    <xf numFmtId="0" fontId="2" fillId="0" borderId="0"/>
    <xf numFmtId="0" fontId="2" fillId="0" borderId="0"/>
    <xf numFmtId="0" fontId="22" fillId="30" borderId="13" applyNumberFormat="0" applyProtection="0">
      <alignment horizontal="left" vertical="center" indent="1"/>
    </xf>
  </cellStyleXfs>
  <cellXfs count="272">
    <xf numFmtId="0" fontId="0" fillId="0" borderId="0" xfId="0"/>
    <xf numFmtId="3" fontId="7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/>
    </xf>
    <xf numFmtId="0" fontId="23" fillId="0" borderId="0" xfId="47" applyFont="1"/>
    <xf numFmtId="0" fontId="25" fillId="0" borderId="11" xfId="46" quotePrefix="1" applyFont="1" applyFill="1" applyBorder="1" applyAlignment="1">
      <alignment horizontal="center" vertical="center" wrapText="1"/>
    </xf>
    <xf numFmtId="0" fontId="26" fillId="0" borderId="11" xfId="46" quotePrefix="1" applyFont="1" applyFill="1" applyBorder="1" applyAlignment="1">
      <alignment horizontal="center" vertical="center" wrapText="1"/>
    </xf>
    <xf numFmtId="3" fontId="25" fillId="0" borderId="2" xfId="46" quotePrefix="1" applyNumberFormat="1" applyFont="1" applyFill="1" applyBorder="1" applyAlignment="1">
      <alignment horizontal="center" vertical="center" wrapText="1"/>
    </xf>
    <xf numFmtId="0" fontId="24" fillId="0" borderId="2" xfId="47" applyFont="1" applyBorder="1" applyAlignment="1">
      <alignment horizontal="center" wrapText="1"/>
    </xf>
    <xf numFmtId="4" fontId="27" fillId="4" borderId="2" xfId="2" applyNumberFormat="1" applyFont="1" applyFill="1" applyBorder="1" applyAlignment="1">
      <alignment horizontal="center" vertical="center" wrapText="1" justifyLastLine="1"/>
    </xf>
    <xf numFmtId="0" fontId="28" fillId="3" borderId="11" xfId="46" quotePrefix="1" applyFont="1" applyFill="1" applyBorder="1" applyAlignment="1">
      <alignment horizontal="right" vertical="center" wrapText="1"/>
    </xf>
    <xf numFmtId="0" fontId="29" fillId="0" borderId="11" xfId="46" quotePrefix="1" applyFont="1" applyFill="1" applyBorder="1" applyAlignment="1">
      <alignment horizontal="left" vertical="center" wrapText="1"/>
    </xf>
    <xf numFmtId="3" fontId="28" fillId="0" borderId="12" xfId="46" quotePrefix="1" applyNumberFormat="1" applyFont="1" applyFill="1" applyBorder="1" applyAlignment="1">
      <alignment horizontal="right" vertical="center" wrapText="1"/>
    </xf>
    <xf numFmtId="4" fontId="28" fillId="0" borderId="12" xfId="46" quotePrefix="1" applyNumberFormat="1" applyFont="1" applyFill="1" applyBorder="1" applyAlignment="1">
      <alignment horizontal="right" vertical="center" wrapText="1"/>
    </xf>
    <xf numFmtId="4" fontId="30" fillId="0" borderId="2" xfId="3" applyNumberFormat="1" applyFont="1" applyFill="1" applyBorder="1">
      <alignment vertical="center"/>
    </xf>
    <xf numFmtId="0" fontId="31" fillId="0" borderId="0" xfId="47" applyFont="1"/>
    <xf numFmtId="4" fontId="26" fillId="0" borderId="12" xfId="46" quotePrefix="1" applyNumberFormat="1" applyFont="1" applyFill="1" applyBorder="1" applyAlignment="1">
      <alignment horizontal="right" vertical="center" wrapText="1"/>
    </xf>
    <xf numFmtId="0" fontId="31" fillId="2" borderId="2" xfId="46" applyFont="1" applyFill="1" applyBorder="1"/>
    <xf numFmtId="0" fontId="28" fillId="2" borderId="11" xfId="46" quotePrefix="1" applyFont="1" applyFill="1" applyBorder="1" applyAlignment="1">
      <alignment horizontal="right" vertical="center" wrapText="1"/>
    </xf>
    <xf numFmtId="0" fontId="32" fillId="3" borderId="2" xfId="48" quotePrefix="1" applyFont="1" applyFill="1" applyBorder="1" applyAlignment="1">
      <alignment horizontal="center" vertical="center" wrapText="1"/>
    </xf>
    <xf numFmtId="0" fontId="32" fillId="3" borderId="2" xfId="48" quotePrefix="1" applyFont="1" applyFill="1" applyBorder="1" applyAlignment="1">
      <alignment horizontal="left" vertical="center" wrapText="1" indent="1"/>
    </xf>
    <xf numFmtId="3" fontId="32" fillId="3" borderId="2" xfId="48" quotePrefix="1" applyNumberFormat="1" applyFont="1" applyFill="1" applyBorder="1" applyAlignment="1">
      <alignment horizontal="right" vertical="center" indent="1"/>
    </xf>
    <xf numFmtId="4" fontId="32" fillId="3" borderId="2" xfId="48" quotePrefix="1" applyNumberFormat="1" applyFont="1" applyFill="1" applyBorder="1" applyAlignment="1">
      <alignment horizontal="right" vertical="center" indent="1"/>
    </xf>
    <xf numFmtId="0" fontId="33" fillId="29" borderId="2" xfId="48" quotePrefix="1" applyFont="1" applyFill="1" applyBorder="1" applyAlignment="1">
      <alignment horizontal="center" vertical="center" wrapText="1"/>
    </xf>
    <xf numFmtId="0" fontId="33" fillId="29" borderId="2" xfId="48" quotePrefix="1" applyFont="1" applyFill="1" applyBorder="1">
      <alignment horizontal="left" vertical="center" indent="1"/>
    </xf>
    <xf numFmtId="3" fontId="33" fillId="29" borderId="2" xfId="48" quotePrefix="1" applyNumberFormat="1" applyFont="1" applyFill="1" applyBorder="1" applyAlignment="1">
      <alignment horizontal="right" vertical="center" indent="1"/>
    </xf>
    <xf numFmtId="4" fontId="33" fillId="29" borderId="2" xfId="48" quotePrefix="1" applyNumberFormat="1" applyFont="1" applyFill="1" applyBorder="1" applyAlignment="1">
      <alignment horizontal="right" vertical="center" indent="1"/>
    </xf>
    <xf numFmtId="0" fontId="34" fillId="2" borderId="0" xfId="47" applyFont="1" applyFill="1"/>
    <xf numFmtId="0" fontId="34" fillId="29" borderId="0" xfId="47" applyFont="1" applyFill="1"/>
    <xf numFmtId="0" fontId="35" fillId="2" borderId="2" xfId="48" quotePrefix="1" applyFont="1" applyFill="1" applyBorder="1" applyAlignment="1">
      <alignment horizontal="right" vertical="center" wrapText="1"/>
    </xf>
    <xf numFmtId="0" fontId="36" fillId="2" borderId="2" xfId="48" quotePrefix="1" applyFont="1" applyFill="1" applyBorder="1">
      <alignment horizontal="left" vertical="center" indent="1"/>
    </xf>
    <xf numFmtId="4" fontId="37" fillId="2" borderId="2" xfId="48" quotePrefix="1" applyNumberFormat="1" applyFont="1" applyFill="1" applyBorder="1" applyAlignment="1">
      <alignment horizontal="right" vertical="center" indent="1"/>
    </xf>
    <xf numFmtId="0" fontId="38" fillId="2" borderId="0" xfId="47" applyFont="1" applyFill="1"/>
    <xf numFmtId="0" fontId="39" fillId="0" borderId="2" xfId="48" quotePrefix="1" applyFont="1" applyFill="1" applyBorder="1" applyAlignment="1">
      <alignment horizontal="right" vertical="center" wrapText="1"/>
    </xf>
    <xf numFmtId="0" fontId="40" fillId="0" borderId="2" xfId="48" quotePrefix="1" applyFont="1" applyFill="1" applyBorder="1">
      <alignment horizontal="left" vertical="center" indent="1"/>
    </xf>
    <xf numFmtId="4" fontId="39" fillId="0" borderId="2" xfId="48" quotePrefix="1" applyNumberFormat="1" applyFont="1" applyFill="1" applyBorder="1" applyAlignment="1">
      <alignment horizontal="right" vertical="center" indent="1"/>
    </xf>
    <xf numFmtId="0" fontId="39" fillId="2" borderId="2" xfId="48" quotePrefix="1" applyFont="1" applyFill="1" applyBorder="1" applyAlignment="1">
      <alignment horizontal="right" vertical="center" wrapText="1"/>
    </xf>
    <xf numFmtId="0" fontId="40" fillId="2" borderId="2" xfId="48" quotePrefix="1" applyFont="1" applyFill="1" applyBorder="1">
      <alignment horizontal="left" vertical="center" indent="1"/>
    </xf>
    <xf numFmtId="4" fontId="39" fillId="2" borderId="2" xfId="48" quotePrefix="1" applyNumberFormat="1" applyFont="1" applyFill="1" applyBorder="1" applyAlignment="1">
      <alignment horizontal="right" vertical="center" indent="1"/>
    </xf>
    <xf numFmtId="0" fontId="23" fillId="2" borderId="0" xfId="47" applyFont="1" applyFill="1"/>
    <xf numFmtId="0" fontId="40" fillId="2" borderId="2" xfId="48" quotePrefix="1" applyFont="1" applyFill="1" applyBorder="1" applyAlignment="1">
      <alignment horizontal="left" vertical="center" wrapText="1" indent="1"/>
    </xf>
    <xf numFmtId="4" fontId="39" fillId="2" borderId="2" xfId="48" quotePrefix="1" applyNumberFormat="1" applyFont="1" applyFill="1" applyBorder="1" applyAlignment="1">
      <alignment horizontal="right" vertical="center" wrapText="1" indent="1"/>
    </xf>
    <xf numFmtId="0" fontId="40" fillId="0" borderId="2" xfId="48" quotePrefix="1" applyFont="1" applyFill="1" applyBorder="1" applyAlignment="1">
      <alignment horizontal="left" vertical="center" wrapText="1" indent="1"/>
    </xf>
    <xf numFmtId="4" fontId="39" fillId="0" borderId="2" xfId="48" quotePrefix="1" applyNumberFormat="1" applyFont="1" applyFill="1" applyBorder="1" applyAlignment="1">
      <alignment horizontal="right" vertical="center" wrapText="1" indent="1"/>
    </xf>
    <xf numFmtId="0" fontId="35" fillId="0" borderId="2" xfId="48" quotePrefix="1" applyFont="1" applyFill="1" applyBorder="1" applyAlignment="1">
      <alignment horizontal="right" vertical="center" wrapText="1"/>
    </xf>
    <xf numFmtId="0" fontId="36" fillId="0" borderId="2" xfId="48" quotePrefix="1" applyFont="1" applyFill="1" applyBorder="1">
      <alignment horizontal="left" vertical="center" indent="1"/>
    </xf>
    <xf numFmtId="0" fontId="38" fillId="0" borderId="0" xfId="47" applyFont="1"/>
    <xf numFmtId="0" fontId="32" fillId="31" borderId="2" xfId="48" quotePrefix="1" applyFont="1" applyFill="1" applyBorder="1" applyAlignment="1">
      <alignment horizontal="right" vertical="center" wrapText="1"/>
    </xf>
    <xf numFmtId="0" fontId="41" fillId="31" borderId="2" xfId="46" applyFont="1" applyFill="1" applyBorder="1"/>
    <xf numFmtId="4" fontId="24" fillId="31" borderId="2" xfId="46" applyNumberFormat="1" applyFont="1" applyFill="1" applyBorder="1" applyAlignment="1">
      <alignment horizontal="right"/>
    </xf>
    <xf numFmtId="0" fontId="34" fillId="29" borderId="2" xfId="46" applyFont="1" applyFill="1" applyBorder="1" applyAlignment="1">
      <alignment horizontal="center" wrapText="1"/>
    </xf>
    <xf numFmtId="0" fontId="34" fillId="29" borderId="2" xfId="46" applyFont="1" applyFill="1" applyBorder="1"/>
    <xf numFmtId="4" fontId="34" fillId="29" borderId="2" xfId="46" applyNumberFormat="1" applyFont="1" applyFill="1" applyBorder="1" applyAlignment="1">
      <alignment horizontal="right"/>
    </xf>
    <xf numFmtId="0" fontId="37" fillId="2" borderId="2" xfId="48" quotePrefix="1" applyFont="1" applyFill="1" applyBorder="1" applyAlignment="1">
      <alignment horizontal="right" vertical="center" wrapText="1"/>
    </xf>
    <xf numFmtId="0" fontId="31" fillId="0" borderId="2" xfId="46" applyFont="1" applyFill="1" applyBorder="1"/>
    <xf numFmtId="0" fontId="42" fillId="0" borderId="2" xfId="46" applyFont="1" applyFill="1" applyBorder="1"/>
    <xf numFmtId="4" fontId="23" fillId="0" borderId="2" xfId="46" applyNumberFormat="1" applyFont="1" applyFill="1" applyBorder="1" applyAlignment="1">
      <alignment horizontal="right"/>
    </xf>
    <xf numFmtId="0" fontId="37" fillId="0" borderId="2" xfId="48" quotePrefix="1" applyFont="1" applyFill="1" applyBorder="1" applyAlignment="1">
      <alignment horizontal="right" vertical="center" wrapText="1"/>
    </xf>
    <xf numFmtId="4" fontId="38" fillId="0" borderId="2" xfId="46" applyNumberFormat="1" applyFont="1" applyFill="1" applyBorder="1" applyAlignment="1">
      <alignment horizontal="right"/>
    </xf>
    <xf numFmtId="0" fontId="35" fillId="2" borderId="3" xfId="48" quotePrefix="1" applyFont="1" applyFill="1" applyBorder="1" applyAlignment="1">
      <alignment horizontal="right" vertical="center" wrapText="1"/>
    </xf>
    <xf numFmtId="0" fontId="43" fillId="0" borderId="2" xfId="46" applyFont="1" applyFill="1" applyBorder="1"/>
    <xf numFmtId="0" fontId="44" fillId="0" borderId="0" xfId="47" applyFont="1"/>
    <xf numFmtId="0" fontId="39" fillId="0" borderId="3" xfId="48" quotePrefix="1" applyFont="1" applyFill="1" applyBorder="1" applyAlignment="1">
      <alignment horizontal="right" vertical="center" wrapText="1"/>
    </xf>
    <xf numFmtId="0" fontId="39" fillId="2" borderId="3" xfId="48" quotePrefix="1" applyFont="1" applyFill="1" applyBorder="1" applyAlignment="1">
      <alignment horizontal="right" vertical="center" wrapText="1"/>
    </xf>
    <xf numFmtId="0" fontId="35" fillId="0" borderId="3" xfId="48" quotePrefix="1" applyFont="1" applyFill="1" applyBorder="1" applyAlignment="1">
      <alignment horizontal="right" vertical="center" wrapText="1"/>
    </xf>
    <xf numFmtId="0" fontId="34" fillId="29" borderId="0" xfId="46" applyFont="1" applyFill="1" applyAlignment="1">
      <alignment horizontal="center" wrapText="1"/>
    </xf>
    <xf numFmtId="0" fontId="34" fillId="0" borderId="0" xfId="47" applyFont="1"/>
    <xf numFmtId="0" fontId="45" fillId="2" borderId="3" xfId="48" quotePrefix="1" applyFont="1" applyFill="1" applyBorder="1" applyAlignment="1">
      <alignment horizontal="right" vertical="center" wrapText="1"/>
    </xf>
    <xf numFmtId="0" fontId="46" fillId="0" borderId="2" xfId="46" applyFont="1" applyFill="1" applyBorder="1"/>
    <xf numFmtId="0" fontId="47" fillId="0" borderId="0" xfId="47" applyFont="1"/>
    <xf numFmtId="0" fontId="45" fillId="0" borderId="3" xfId="48" quotePrefix="1" applyFont="1" applyFill="1" applyBorder="1" applyAlignment="1">
      <alignment horizontal="right" vertical="center" wrapText="1"/>
    </xf>
    <xf numFmtId="0" fontId="40" fillId="0" borderId="2" xfId="46" applyFont="1" applyFill="1" applyBorder="1"/>
    <xf numFmtId="0" fontId="23" fillId="0" borderId="0" xfId="47" applyFont="1" applyAlignment="1">
      <alignment horizontal="center"/>
    </xf>
    <xf numFmtId="4" fontId="37" fillId="0" borderId="2" xfId="48" quotePrefix="1" applyNumberFormat="1" applyFont="1" applyFill="1" applyBorder="1" applyAlignment="1">
      <alignment horizontal="right" vertical="center" indent="1"/>
    </xf>
    <xf numFmtId="0" fontId="40" fillId="2" borderId="2" xfId="10" quotePrefix="1" applyFont="1" applyFill="1" applyBorder="1" applyAlignment="1">
      <alignment horizontal="left" vertical="center" wrapText="1"/>
    </xf>
    <xf numFmtId="4" fontId="23" fillId="2" borderId="2" xfId="46" applyNumberFormat="1" applyFont="1" applyFill="1" applyBorder="1" applyAlignment="1">
      <alignment horizontal="right"/>
    </xf>
    <xf numFmtId="0" fontId="33" fillId="29" borderId="0" xfId="46" applyFont="1" applyFill="1" applyAlignment="1">
      <alignment horizontal="center" wrapText="1"/>
    </xf>
    <xf numFmtId="0" fontId="24" fillId="0" borderId="0" xfId="47" applyFont="1"/>
    <xf numFmtId="0" fontId="32" fillId="29" borderId="2" xfId="46" applyFont="1" applyFill="1" applyBorder="1" applyAlignment="1">
      <alignment horizontal="center" wrapText="1"/>
    </xf>
    <xf numFmtId="0" fontId="32" fillId="29" borderId="2" xfId="46" applyFont="1" applyFill="1" applyBorder="1" applyAlignment="1">
      <alignment wrapText="1"/>
    </xf>
    <xf numFmtId="4" fontId="24" fillId="29" borderId="2" xfId="46" applyNumberFormat="1" applyFont="1" applyFill="1" applyBorder="1" applyAlignment="1">
      <alignment horizontal="right"/>
    </xf>
    <xf numFmtId="0" fontId="23" fillId="0" borderId="2" xfId="46" applyFont="1" applyFill="1" applyBorder="1" applyAlignment="1">
      <alignment horizontal="right" wrapText="1"/>
    </xf>
    <xf numFmtId="0" fontId="40" fillId="0" borderId="2" xfId="48" quotePrefix="1" applyFont="1" applyFill="1" applyBorder="1" applyAlignment="1">
      <alignment horizontal="left"/>
    </xf>
    <xf numFmtId="3" fontId="23" fillId="0" borderId="2" xfId="46" applyNumberFormat="1" applyFont="1" applyFill="1" applyBorder="1" applyAlignment="1">
      <alignment horizontal="right"/>
    </xf>
    <xf numFmtId="0" fontId="23" fillId="0" borderId="2" xfId="47" applyFont="1" applyBorder="1"/>
    <xf numFmtId="0" fontId="23" fillId="0" borderId="0" xfId="46" applyFont="1" applyFill="1" applyAlignment="1">
      <alignment horizontal="right" wrapText="1"/>
    </xf>
    <xf numFmtId="0" fontId="42" fillId="0" borderId="0" xfId="46" applyFont="1" applyFill="1"/>
    <xf numFmtId="3" fontId="23" fillId="0" borderId="0" xfId="46" applyNumberFormat="1" applyFont="1" applyFill="1" applyAlignment="1">
      <alignment horizontal="right"/>
    </xf>
    <xf numFmtId="0" fontId="1" fillId="0" borderId="0" xfId="0" applyFont="1" applyFill="1"/>
    <xf numFmtId="0" fontId="48" fillId="0" borderId="0" xfId="1" applyFont="1" applyAlignment="1">
      <alignment horizontal="center" vertical="center" wrapText="1"/>
    </xf>
    <xf numFmtId="0" fontId="50" fillId="0" borderId="0" xfId="1" applyFont="1" applyAlignment="1">
      <alignment horizontal="center" vertical="center" wrapText="1"/>
    </xf>
    <xf numFmtId="4" fontId="50" fillId="0" borderId="0" xfId="1" applyNumberFormat="1" applyFont="1" applyAlignment="1">
      <alignment horizontal="center" vertical="center" wrapText="1"/>
    </xf>
    <xf numFmtId="3" fontId="50" fillId="0" borderId="0" xfId="1" applyNumberFormat="1" applyFont="1" applyAlignment="1">
      <alignment horizontal="center" vertical="center" wrapText="1"/>
    </xf>
    <xf numFmtId="4" fontId="48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 wrapText="1"/>
    </xf>
    <xf numFmtId="4" fontId="52" fillId="0" borderId="1" xfId="1" applyNumberFormat="1" applyFont="1" applyBorder="1" applyAlignment="1">
      <alignment horizontal="center" vertical="center" wrapText="1"/>
    </xf>
    <xf numFmtId="4" fontId="50" fillId="0" borderId="1" xfId="1" applyNumberFormat="1" applyFont="1" applyBorder="1" applyAlignment="1">
      <alignment horizontal="center" vertical="center" wrapText="1"/>
    </xf>
    <xf numFmtId="4" fontId="54" fillId="4" borderId="7" xfId="2" applyNumberFormat="1" applyFont="1" applyFill="1" applyBorder="1" applyAlignment="1">
      <alignment horizontal="center" vertical="center" wrapText="1" justifyLastLine="1"/>
    </xf>
    <xf numFmtId="4" fontId="53" fillId="0" borderId="2" xfId="1" quotePrefix="1" applyNumberFormat="1" applyFont="1" applyBorder="1" applyAlignment="1">
      <alignment horizontal="center" vertical="center" wrapText="1"/>
    </xf>
    <xf numFmtId="3" fontId="55" fillId="2" borderId="2" xfId="1" applyNumberFormat="1" applyFont="1" applyFill="1" applyBorder="1" applyAlignment="1">
      <alignment horizontal="center" vertical="center" wrapText="1"/>
    </xf>
    <xf numFmtId="4" fontId="55" fillId="2" borderId="2" xfId="1" applyNumberFormat="1" applyFont="1" applyFill="1" applyBorder="1" applyAlignment="1">
      <alignment horizontal="center" vertical="center" wrapText="1"/>
    </xf>
    <xf numFmtId="4" fontId="51" fillId="0" borderId="2" xfId="1" applyNumberFormat="1" applyFont="1" applyFill="1" applyBorder="1" applyAlignment="1">
      <alignment vertical="center" wrapText="1"/>
    </xf>
    <xf numFmtId="4" fontId="51" fillId="0" borderId="2" xfId="1" applyNumberFormat="1" applyFont="1" applyFill="1" applyBorder="1" applyAlignment="1">
      <alignment horizontal="right" vertical="center" wrapText="1"/>
    </xf>
    <xf numFmtId="4" fontId="51" fillId="0" borderId="2" xfId="1" applyNumberFormat="1" applyFont="1" applyBorder="1" applyAlignment="1">
      <alignment horizontal="right" vertical="center" wrapText="1"/>
    </xf>
    <xf numFmtId="4" fontId="51" fillId="3" borderId="2" xfId="1" applyNumberFormat="1" applyFont="1" applyFill="1" applyBorder="1" applyAlignment="1">
      <alignment vertical="center"/>
    </xf>
    <xf numFmtId="0" fontId="51" fillId="3" borderId="3" xfId="1" applyFont="1" applyFill="1" applyBorder="1" applyAlignment="1">
      <alignment horizontal="left" vertical="center"/>
    </xf>
    <xf numFmtId="0" fontId="51" fillId="3" borderId="4" xfId="1" applyFont="1" applyFill="1" applyBorder="1" applyAlignment="1">
      <alignment vertical="center"/>
    </xf>
    <xf numFmtId="4" fontId="51" fillId="3" borderId="2" xfId="1" applyNumberFormat="1" applyFont="1" applyFill="1" applyBorder="1" applyAlignment="1">
      <alignment vertical="center" wrapText="1"/>
    </xf>
    <xf numFmtId="0" fontId="56" fillId="0" borderId="0" xfId="1" applyFont="1" applyAlignment="1">
      <alignment horizontal="center" vertical="center" wrapText="1"/>
    </xf>
    <xf numFmtId="4" fontId="56" fillId="0" borderId="0" xfId="1" applyNumberFormat="1" applyFont="1" applyAlignment="1">
      <alignment horizontal="center" vertical="center" wrapText="1"/>
    </xf>
    <xf numFmtId="3" fontId="56" fillId="0" borderId="0" xfId="1" applyNumberFormat="1" applyFont="1" applyAlignment="1">
      <alignment horizontal="center" vertical="center" wrapText="1"/>
    </xf>
    <xf numFmtId="4" fontId="57" fillId="0" borderId="0" xfId="1" applyNumberFormat="1" applyFont="1"/>
    <xf numFmtId="4" fontId="53" fillId="2" borderId="2" xfId="1" applyNumberFormat="1" applyFont="1" applyFill="1" applyBorder="1" applyAlignment="1">
      <alignment horizontal="center" vertical="center" wrapText="1"/>
    </xf>
    <xf numFmtId="4" fontId="51" fillId="27" borderId="2" xfId="1" applyNumberFormat="1" applyFont="1" applyFill="1" applyBorder="1" applyAlignment="1">
      <alignment vertical="center" wrapText="1"/>
    </xf>
    <xf numFmtId="4" fontId="1" fillId="0" borderId="0" xfId="0" applyNumberFormat="1" applyFont="1" applyFill="1"/>
    <xf numFmtId="3" fontId="1" fillId="0" borderId="0" xfId="0" applyNumberFormat="1" applyFont="1" applyFill="1"/>
    <xf numFmtId="0" fontId="48" fillId="0" borderId="0" xfId="14" applyFont="1" applyFill="1" applyAlignment="1">
      <alignment vertical="center" wrapText="1"/>
    </xf>
    <xf numFmtId="0" fontId="58" fillId="0" borderId="0" xfId="12" applyFont="1"/>
    <xf numFmtId="0" fontId="58" fillId="0" borderId="0" xfId="0" applyFont="1" applyFill="1"/>
    <xf numFmtId="0" fontId="50" fillId="0" borderId="0" xfId="14" applyFont="1" applyFill="1" applyAlignment="1">
      <alignment horizontal="center" vertical="center" wrapText="1"/>
    </xf>
    <xf numFmtId="0" fontId="57" fillId="0" borderId="0" xfId="14" applyFont="1" applyFill="1" applyAlignment="1">
      <alignment vertical="center" wrapText="1"/>
    </xf>
    <xf numFmtId="0" fontId="58" fillId="0" borderId="0" xfId="12" applyFont="1" applyFill="1" applyAlignment="1">
      <alignment horizontal="center" vertical="center"/>
    </xf>
    <xf numFmtId="0" fontId="58" fillId="0" borderId="0" xfId="0" applyFont="1" applyFill="1" applyAlignment="1">
      <alignment horizontal="center" vertical="center"/>
    </xf>
    <xf numFmtId="1" fontId="59" fillId="4" borderId="4" xfId="12" applyNumberFormat="1" applyFont="1" applyFill="1" applyBorder="1" applyAlignment="1">
      <alignment horizontal="center" vertical="center"/>
    </xf>
    <xf numFmtId="0" fontId="58" fillId="0" borderId="0" xfId="12" applyFont="1" applyFill="1"/>
    <xf numFmtId="0" fontId="60" fillId="0" borderId="0" xfId="12" applyFont="1" applyFill="1" applyAlignment="1">
      <alignment horizontal="center" vertical="center"/>
    </xf>
    <xf numFmtId="0" fontId="60" fillId="0" borderId="0" xfId="0" applyFont="1" applyFill="1" applyAlignment="1">
      <alignment horizontal="center" vertical="center"/>
    </xf>
    <xf numFmtId="0" fontId="51" fillId="0" borderId="0" xfId="2" quotePrefix="1" applyNumberFormat="1" applyFont="1" applyFill="1" applyBorder="1">
      <alignment horizontal="left" vertical="center" indent="1"/>
    </xf>
    <xf numFmtId="0" fontId="61" fillId="0" borderId="0" xfId="5" quotePrefix="1" applyFont="1" applyFill="1" applyBorder="1">
      <alignment horizontal="center" vertical="center"/>
    </xf>
    <xf numFmtId="0" fontId="58" fillId="0" borderId="0" xfId="12" applyFont="1" applyFill="1" applyBorder="1"/>
    <xf numFmtId="0" fontId="60" fillId="26" borderId="0" xfId="12" applyFont="1" applyFill="1" applyBorder="1" applyAlignment="1">
      <alignment horizontal="center" vertical="center"/>
    </xf>
    <xf numFmtId="3" fontId="51" fillId="26" borderId="0" xfId="12" applyNumberFormat="1" applyFont="1" applyFill="1" applyBorder="1" applyAlignment="1">
      <alignment vertical="top" wrapText="1" justifyLastLine="1"/>
    </xf>
    <xf numFmtId="4" fontId="53" fillId="26" borderId="0" xfId="3" applyNumberFormat="1" applyFont="1" applyFill="1" applyBorder="1">
      <alignment vertical="center"/>
    </xf>
    <xf numFmtId="0" fontId="60" fillId="0" borderId="0" xfId="12" applyFont="1" applyFill="1" applyBorder="1" applyAlignment="1">
      <alignment horizontal="center" vertical="center"/>
    </xf>
    <xf numFmtId="0" fontId="51" fillId="25" borderId="0" xfId="7" quotePrefix="1" applyFont="1" applyFill="1" applyBorder="1" applyAlignment="1">
      <alignment horizontal="left" vertical="center" wrapText="1" indent="3"/>
    </xf>
    <xf numFmtId="0" fontId="51" fillId="25" borderId="0" xfId="7" quotePrefix="1" applyFont="1" applyFill="1" applyBorder="1">
      <alignment horizontal="left" vertical="center" wrapText="1"/>
    </xf>
    <xf numFmtId="4" fontId="53" fillId="25" borderId="0" xfId="8" applyNumberFormat="1" applyFont="1" applyFill="1" applyBorder="1">
      <alignment horizontal="right" vertical="center"/>
    </xf>
    <xf numFmtId="4" fontId="53" fillId="25" borderId="0" xfId="3" applyNumberFormat="1" applyFont="1" applyFill="1" applyBorder="1">
      <alignment vertical="center"/>
    </xf>
    <xf numFmtId="0" fontId="51" fillId="0" borderId="0" xfId="12" applyFont="1" applyFill="1" applyBorder="1"/>
    <xf numFmtId="0" fontId="58" fillId="24" borderId="0" xfId="9" quotePrefix="1" applyFont="1" applyFill="1" applyBorder="1" applyAlignment="1">
      <alignment horizontal="left" vertical="center" wrapText="1" indent="4"/>
    </xf>
    <xf numFmtId="0" fontId="58" fillId="24" borderId="0" xfId="9" quotePrefix="1" applyFont="1" applyFill="1" applyBorder="1">
      <alignment horizontal="left" vertical="center" wrapText="1"/>
    </xf>
    <xf numFmtId="4" fontId="57" fillId="24" borderId="0" xfId="8" applyNumberFormat="1" applyFont="1" applyFill="1" applyBorder="1">
      <alignment horizontal="right" vertical="center"/>
    </xf>
    <xf numFmtId="0" fontId="58" fillId="24" borderId="0" xfId="10" quotePrefix="1" applyFont="1" applyFill="1" applyBorder="1" applyAlignment="1">
      <alignment horizontal="left" vertical="center" wrapText="1" indent="5"/>
    </xf>
    <xf numFmtId="0" fontId="58" fillId="24" borderId="0" xfId="10" quotePrefix="1" applyFont="1" applyFill="1" applyBorder="1">
      <alignment horizontal="left" vertical="center" wrapText="1"/>
    </xf>
    <xf numFmtId="0" fontId="58" fillId="0" borderId="0" xfId="10" quotePrefix="1" applyFont="1" applyFill="1" applyBorder="1" applyAlignment="1">
      <alignment horizontal="left" vertical="center" wrapText="1" indent="6"/>
    </xf>
    <xf numFmtId="0" fontId="58" fillId="0" borderId="0" xfId="10" quotePrefix="1" applyFont="1" applyFill="1" applyBorder="1">
      <alignment horizontal="left" vertical="center" wrapText="1"/>
    </xf>
    <xf numFmtId="4" fontId="57" fillId="0" borderId="0" xfId="8" applyNumberFormat="1" applyFont="1" applyFill="1" applyBorder="1">
      <alignment horizontal="right" vertical="center"/>
    </xf>
    <xf numFmtId="0" fontId="57" fillId="24" borderId="0" xfId="8" applyNumberFormat="1" applyFont="1" applyFill="1" applyBorder="1">
      <alignment horizontal="right" vertical="center"/>
    </xf>
    <xf numFmtId="0" fontId="57" fillId="0" borderId="0" xfId="8" applyNumberFormat="1" applyFont="1" applyFill="1" applyBorder="1">
      <alignment horizontal="right" vertical="center"/>
    </xf>
    <xf numFmtId="3" fontId="57" fillId="24" borderId="0" xfId="8" applyNumberFormat="1" applyFont="1" applyFill="1" applyBorder="1">
      <alignment horizontal="right" vertical="center"/>
    </xf>
    <xf numFmtId="4" fontId="58" fillId="24" borderId="0" xfId="8" applyNumberFormat="1" applyFont="1" applyFill="1" applyBorder="1">
      <alignment horizontal="right" vertical="center"/>
    </xf>
    <xf numFmtId="3" fontId="57" fillId="0" borderId="0" xfId="8" applyNumberFormat="1" applyFont="1" applyFill="1" applyBorder="1">
      <alignment horizontal="right" vertical="center"/>
    </xf>
    <xf numFmtId="3" fontId="53" fillId="25" borderId="0" xfId="8" applyNumberFormat="1" applyFont="1" applyFill="1" applyBorder="1">
      <alignment horizontal="right" vertical="center"/>
    </xf>
    <xf numFmtId="0" fontId="58" fillId="0" borderId="0" xfId="0" applyFont="1" applyFill="1" applyAlignment="1">
      <alignment wrapText="1"/>
    </xf>
    <xf numFmtId="4" fontId="58" fillId="0" borderId="0" xfId="0" applyNumberFormat="1" applyFont="1" applyFill="1"/>
    <xf numFmtId="3" fontId="58" fillId="0" borderId="0" xfId="0" applyNumberFormat="1" applyFont="1" applyFill="1"/>
    <xf numFmtId="3" fontId="51" fillId="26" borderId="0" xfId="12" applyNumberFormat="1" applyFont="1" applyFill="1" applyBorder="1" applyAlignment="1">
      <alignment vertical="center" wrapText="1" justifyLastLine="1"/>
    </xf>
    <xf numFmtId="0" fontId="58" fillId="28" borderId="0" xfId="9" quotePrefix="1" applyFont="1" applyFill="1" applyBorder="1" applyAlignment="1">
      <alignment horizontal="left" vertical="center" wrapText="1" indent="4"/>
    </xf>
    <xf numFmtId="0" fontId="58" fillId="28" borderId="0" xfId="9" quotePrefix="1" applyFont="1" applyFill="1" applyBorder="1">
      <alignment horizontal="left" vertical="center" wrapText="1"/>
    </xf>
    <xf numFmtId="4" fontId="57" fillId="28" borderId="0" xfId="8" applyNumberFormat="1" applyFont="1" applyFill="1" applyBorder="1">
      <alignment horizontal="right" vertical="center"/>
    </xf>
    <xf numFmtId="0" fontId="58" fillId="0" borderId="0" xfId="10" quotePrefix="1" applyFont="1" applyFill="1" applyBorder="1" applyAlignment="1">
      <alignment horizontal="left" vertical="center" wrapText="1" indent="8"/>
    </xf>
    <xf numFmtId="4" fontId="57" fillId="0" borderId="0" xfId="8" applyNumberFormat="1" applyFont="1" applyBorder="1">
      <alignment horizontal="right" vertical="center"/>
    </xf>
    <xf numFmtId="4" fontId="58" fillId="0" borderId="0" xfId="8" applyNumberFormat="1" applyFont="1" applyBorder="1">
      <alignment horizontal="right" vertical="center"/>
    </xf>
    <xf numFmtId="0" fontId="58" fillId="28" borderId="0" xfId="10" quotePrefix="1" applyFont="1" applyFill="1" applyBorder="1" applyAlignment="1">
      <alignment horizontal="left" vertical="center" wrapText="1" indent="5"/>
    </xf>
    <xf numFmtId="0" fontId="58" fillId="28" borderId="0" xfId="10" quotePrefix="1" applyFont="1" applyFill="1" applyBorder="1">
      <alignment horizontal="left" vertical="center" wrapText="1"/>
    </xf>
    <xf numFmtId="4" fontId="48" fillId="0" borderId="0" xfId="14" applyNumberFormat="1" applyFont="1" applyFill="1" applyAlignment="1">
      <alignment vertical="center" wrapText="1"/>
    </xf>
    <xf numFmtId="0" fontId="48" fillId="0" borderId="0" xfId="14" applyFont="1" applyFill="1" applyAlignment="1">
      <alignment horizontal="center" vertical="center" wrapText="1"/>
    </xf>
    <xf numFmtId="4" fontId="48" fillId="0" borderId="0" xfId="14" applyNumberFormat="1" applyFont="1" applyFill="1" applyAlignment="1">
      <alignment horizontal="center" vertical="center" wrapText="1"/>
    </xf>
    <xf numFmtId="0" fontId="62" fillId="0" borderId="0" xfId="12" applyFont="1"/>
    <xf numFmtId="0" fontId="62" fillId="0" borderId="0" xfId="0" applyFont="1" applyFill="1"/>
    <xf numFmtId="4" fontId="63" fillId="0" borderId="0" xfId="14" applyNumberFormat="1" applyFont="1" applyFill="1" applyAlignment="1">
      <alignment vertical="center" wrapText="1"/>
    </xf>
    <xf numFmtId="0" fontId="63" fillId="0" borderId="0" xfId="14" applyFont="1" applyFill="1" applyAlignment="1">
      <alignment vertical="center" wrapText="1"/>
    </xf>
    <xf numFmtId="4" fontId="64" fillId="4" borderId="7" xfId="2" applyNumberFormat="1" applyFont="1" applyFill="1" applyBorder="1" applyAlignment="1">
      <alignment horizontal="center" vertical="center" wrapText="1" justifyLastLine="1"/>
    </xf>
    <xf numFmtId="4" fontId="62" fillId="0" borderId="0" xfId="12" applyNumberFormat="1" applyFont="1" applyFill="1" applyAlignment="1">
      <alignment horizontal="center" vertical="center"/>
    </xf>
    <xf numFmtId="0" fontId="62" fillId="0" borderId="0" xfId="12" applyFont="1" applyFill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1" fontId="64" fillId="4" borderId="4" xfId="12" applyNumberFormat="1" applyFont="1" applyFill="1" applyBorder="1" applyAlignment="1">
      <alignment horizontal="center" vertical="center"/>
    </xf>
    <xf numFmtId="4" fontId="62" fillId="0" borderId="0" xfId="12" applyNumberFormat="1" applyFont="1" applyFill="1"/>
    <xf numFmtId="0" fontId="62" fillId="0" borderId="0" xfId="12" applyFont="1" applyFill="1"/>
    <xf numFmtId="0" fontId="64" fillId="0" borderId="0" xfId="2" quotePrefix="1" applyNumberFormat="1" applyFont="1" applyFill="1" applyBorder="1">
      <alignment horizontal="left" vertical="center" indent="1"/>
    </xf>
    <xf numFmtId="0" fontId="65" fillId="0" borderId="0" xfId="5" quotePrefix="1" applyFont="1" applyFill="1" applyBorder="1">
      <alignment horizontal="center" vertical="center"/>
    </xf>
    <xf numFmtId="4" fontId="62" fillId="0" borderId="0" xfId="12" applyNumberFormat="1" applyFont="1" applyFill="1" applyBorder="1"/>
    <xf numFmtId="0" fontId="62" fillId="0" borderId="0" xfId="12" applyFont="1" applyFill="1" applyBorder="1"/>
    <xf numFmtId="0" fontId="64" fillId="25" borderId="0" xfId="6" quotePrefix="1" applyFont="1" applyFill="1" applyBorder="1" applyAlignment="1">
      <alignment horizontal="left" vertical="center" wrapText="1" indent="2" justifyLastLine="1"/>
    </xf>
    <xf numFmtId="4" fontId="48" fillId="25" borderId="0" xfId="3" applyNumberFormat="1" applyFont="1" applyFill="1" applyBorder="1">
      <alignment vertical="center"/>
    </xf>
    <xf numFmtId="4" fontId="64" fillId="0" borderId="0" xfId="12" applyNumberFormat="1" applyFont="1" applyFill="1" applyBorder="1"/>
    <xf numFmtId="0" fontId="64" fillId="0" borderId="0" xfId="12" applyFont="1" applyFill="1" applyBorder="1"/>
    <xf numFmtId="0" fontId="64" fillId="24" borderId="0" xfId="7" quotePrefix="1" applyFont="1" applyFill="1" applyBorder="1" applyAlignment="1">
      <alignment horizontal="left" vertical="center" wrapText="1" indent="3"/>
    </xf>
    <xf numFmtId="0" fontId="64" fillId="24" borderId="0" xfId="7" quotePrefix="1" applyFont="1" applyFill="1" applyBorder="1">
      <alignment horizontal="left" vertical="center" wrapText="1"/>
    </xf>
    <xf numFmtId="4" fontId="48" fillId="24" borderId="0" xfId="8" applyNumberFormat="1" applyFont="1" applyFill="1" applyBorder="1">
      <alignment horizontal="right" vertical="center"/>
    </xf>
    <xf numFmtId="0" fontId="62" fillId="0" borderId="0" xfId="9" quotePrefix="1" applyFont="1" applyFill="1" applyBorder="1" applyAlignment="1">
      <alignment horizontal="left" vertical="center" wrapText="1" indent="4"/>
    </xf>
    <xf numFmtId="0" fontId="62" fillId="0" borderId="0" xfId="9" quotePrefix="1" applyFont="1" applyFill="1" applyBorder="1">
      <alignment horizontal="left" vertical="center" wrapText="1"/>
    </xf>
    <xf numFmtId="4" fontId="63" fillId="0" borderId="0" xfId="8" applyNumberFormat="1" applyFont="1" applyFill="1" applyBorder="1">
      <alignment horizontal="right" vertical="center"/>
    </xf>
    <xf numFmtId="4" fontId="63" fillId="0" borderId="0" xfId="8" applyNumberFormat="1" applyFont="1" applyBorder="1">
      <alignment horizontal="right" vertical="center"/>
    </xf>
    <xf numFmtId="49" fontId="62" fillId="0" borderId="0" xfId="9" quotePrefix="1" applyNumberFormat="1" applyFont="1" applyFill="1" applyBorder="1" applyAlignment="1">
      <alignment horizontal="left" vertical="center" wrapText="1" indent="4"/>
    </xf>
    <xf numFmtId="0" fontId="66" fillId="0" borderId="0" xfId="0" applyFont="1" applyFill="1" applyBorder="1" applyAlignment="1">
      <alignment horizontal="center"/>
    </xf>
    <xf numFmtId="0" fontId="64" fillId="2" borderId="0" xfId="0" applyNumberFormat="1" applyFont="1" applyFill="1" applyBorder="1" applyAlignment="1" applyProtection="1">
      <alignment horizontal="left" vertical="center" wrapText="1"/>
    </xf>
    <xf numFmtId="4" fontId="48" fillId="2" borderId="0" xfId="8" applyNumberFormat="1" applyFont="1" applyFill="1" applyBorder="1">
      <alignment horizontal="right" vertical="center"/>
    </xf>
    <xf numFmtId="4" fontId="64" fillId="2" borderId="0" xfId="12" applyNumberFormat="1" applyFont="1" applyFill="1" applyBorder="1"/>
    <xf numFmtId="0" fontId="64" fillId="2" borderId="0" xfId="12" applyFont="1" applyFill="1" applyBorder="1"/>
    <xf numFmtId="0" fontId="62" fillId="2" borderId="0" xfId="0" applyFont="1" applyFill="1"/>
    <xf numFmtId="0" fontId="62" fillId="2" borderId="0" xfId="7" quotePrefix="1" applyFont="1" applyFill="1" applyBorder="1" applyAlignment="1">
      <alignment horizontal="center" vertical="center" wrapText="1"/>
    </xf>
    <xf numFmtId="0" fontId="62" fillId="2" borderId="0" xfId="7" quotePrefix="1" applyFont="1" applyFill="1" applyBorder="1">
      <alignment horizontal="left" vertical="center" wrapText="1"/>
    </xf>
    <xf numFmtId="0" fontId="62" fillId="0" borderId="0" xfId="9" quotePrefix="1" applyFont="1" applyFill="1" applyBorder="1" applyAlignment="1">
      <alignment horizontal="center" vertical="center" wrapText="1"/>
    </xf>
    <xf numFmtId="0" fontId="64" fillId="0" borderId="0" xfId="9" quotePrefix="1" applyFont="1" applyFill="1" applyBorder="1" applyAlignment="1">
      <alignment horizontal="center" vertical="center" wrapText="1"/>
    </xf>
    <xf numFmtId="0" fontId="64" fillId="0" borderId="0" xfId="9" quotePrefix="1" applyFont="1" applyFill="1" applyBorder="1">
      <alignment horizontal="left" vertical="center" wrapText="1"/>
    </xf>
    <xf numFmtId="4" fontId="48" fillId="0" borderId="0" xfId="8" applyNumberFormat="1" applyFont="1" applyFill="1" applyBorder="1">
      <alignment horizontal="right" vertical="center"/>
    </xf>
    <xf numFmtId="4" fontId="63" fillId="0" borderId="9" xfId="8" applyNumberFormat="1" applyFont="1" applyFill="1" applyBorder="1">
      <alignment horizontal="right" vertical="center"/>
    </xf>
    <xf numFmtId="0" fontId="64" fillId="0" borderId="0" xfId="9" quotePrefix="1" applyFont="1" applyFill="1" applyBorder="1" applyAlignment="1">
      <alignment horizontal="left" vertical="center" wrapText="1" indent="4"/>
    </xf>
    <xf numFmtId="4" fontId="63" fillId="0" borderId="10" xfId="8" applyNumberFormat="1" applyFont="1" applyFill="1" applyBorder="1">
      <alignment horizontal="right" vertical="center"/>
    </xf>
    <xf numFmtId="0" fontId="62" fillId="0" borderId="0" xfId="12" applyFont="1" applyFill="1" applyBorder="1" applyAlignment="1">
      <alignment horizontal="center" vertical="center"/>
    </xf>
    <xf numFmtId="0" fontId="64" fillId="24" borderId="0" xfId="9" quotePrefix="1" applyFont="1" applyFill="1" applyBorder="1" applyAlignment="1">
      <alignment horizontal="left" vertical="center" wrapText="1" indent="4"/>
    </xf>
    <xf numFmtId="0" fontId="64" fillId="24" borderId="0" xfId="9" quotePrefix="1" applyFont="1" applyFill="1" applyBorder="1">
      <alignment horizontal="left" vertical="center" wrapText="1"/>
    </xf>
    <xf numFmtId="4" fontId="63" fillId="24" borderId="0" xfId="8" applyNumberFormat="1" applyFont="1" applyFill="1" applyBorder="1">
      <alignment horizontal="right" vertical="center"/>
    </xf>
    <xf numFmtId="0" fontId="62" fillId="0" borderId="0" xfId="0" applyFont="1" applyFill="1" applyAlignment="1">
      <alignment wrapText="1"/>
    </xf>
    <xf numFmtId="4" fontId="62" fillId="0" borderId="0" xfId="0" applyNumberFormat="1" applyFont="1" applyFill="1"/>
    <xf numFmtId="3" fontId="62" fillId="0" borderId="0" xfId="0" applyNumberFormat="1" applyFont="1" applyFill="1"/>
    <xf numFmtId="0" fontId="62" fillId="25" borderId="0" xfId="12" applyFont="1" applyFill="1" applyBorder="1" applyAlignment="1">
      <alignment horizontal="center" vertical="center"/>
    </xf>
    <xf numFmtId="3" fontId="64" fillId="25" borderId="0" xfId="12" applyNumberFormat="1" applyFont="1" applyFill="1" applyBorder="1" applyAlignment="1">
      <alignment vertical="top" wrapText="1" justifyLastLine="1"/>
    </xf>
    <xf numFmtId="3" fontId="48" fillId="24" borderId="0" xfId="8" applyNumberFormat="1" applyFont="1" applyFill="1" applyBorder="1">
      <alignment horizontal="right" vertical="center"/>
    </xf>
    <xf numFmtId="3" fontId="63" fillId="0" borderId="0" xfId="8" applyNumberFormat="1" applyFont="1" applyFill="1" applyBorder="1">
      <alignment horizontal="right" vertical="center"/>
    </xf>
    <xf numFmtId="0" fontId="64" fillId="0" borderId="0" xfId="7" quotePrefix="1" applyFont="1" applyFill="1" applyBorder="1" applyAlignment="1">
      <alignment horizontal="left" vertical="center" wrapText="1" indent="3"/>
    </xf>
    <xf numFmtId="0" fontId="64" fillId="0" borderId="0" xfId="7" quotePrefix="1" applyFont="1" applyFill="1" applyBorder="1">
      <alignment horizontal="left" vertical="center" wrapText="1"/>
    </xf>
    <xf numFmtId="3" fontId="48" fillId="0" borderId="0" xfId="8" applyNumberFormat="1" applyFont="1" applyFill="1" applyBorder="1">
      <alignment horizontal="right" vertical="center"/>
    </xf>
    <xf numFmtId="0" fontId="64" fillId="0" borderId="0" xfId="6" quotePrefix="1" applyFont="1" applyFill="1" applyBorder="1" applyAlignment="1">
      <alignment horizontal="left" vertical="center" wrapText="1" indent="2" justifyLastLine="1"/>
    </xf>
    <xf numFmtId="4" fontId="48" fillId="0" borderId="0" xfId="3" applyNumberFormat="1" applyFont="1" applyFill="1" applyBorder="1">
      <alignment vertical="center"/>
    </xf>
    <xf numFmtId="3" fontId="48" fillId="0" borderId="0" xfId="3" applyNumberFormat="1" applyFont="1" applyFill="1" applyBorder="1">
      <alignment vertical="center"/>
    </xf>
    <xf numFmtId="0" fontId="64" fillId="26" borderId="0" xfId="9" quotePrefix="1" applyFont="1" applyFill="1" applyBorder="1" applyAlignment="1">
      <alignment horizontal="left" vertical="center" wrapText="1" indent="4"/>
    </xf>
    <xf numFmtId="0" fontId="64" fillId="26" borderId="0" xfId="9" quotePrefix="1" applyFont="1" applyFill="1" applyBorder="1">
      <alignment horizontal="left" vertical="center" wrapText="1"/>
    </xf>
    <xf numFmtId="4" fontId="48" fillId="26" borderId="0" xfId="8" applyNumberFormat="1" applyFont="1" applyFill="1" applyBorder="1">
      <alignment horizontal="right" vertical="center"/>
    </xf>
    <xf numFmtId="4" fontId="63" fillId="26" borderId="0" xfId="8" applyNumberFormat="1" applyFont="1" applyFill="1" applyBorder="1">
      <alignment horizontal="right" vertical="center"/>
    </xf>
    <xf numFmtId="0" fontId="62" fillId="25" borderId="0" xfId="10" quotePrefix="1" applyFont="1" applyFill="1" applyBorder="1" applyAlignment="1">
      <alignment horizontal="left" vertical="center" wrapText="1" indent="5"/>
    </xf>
    <xf numFmtId="0" fontId="62" fillId="25" borderId="0" xfId="10" quotePrefix="1" applyFont="1" applyFill="1" applyBorder="1">
      <alignment horizontal="left" vertical="center" wrapText="1"/>
    </xf>
    <xf numFmtId="4" fontId="48" fillId="25" borderId="0" xfId="8" applyNumberFormat="1" applyFont="1" applyFill="1" applyBorder="1">
      <alignment horizontal="right" vertical="center"/>
    </xf>
    <xf numFmtId="0" fontId="62" fillId="24" borderId="0" xfId="10" quotePrefix="1" applyFont="1" applyFill="1" applyBorder="1" applyAlignment="1">
      <alignment horizontal="left" vertical="center" wrapText="1" indent="6"/>
    </xf>
    <xf numFmtId="0" fontId="62" fillId="24" borderId="0" xfId="10" quotePrefix="1" applyFont="1" applyFill="1" applyBorder="1">
      <alignment horizontal="left" vertical="center" wrapText="1"/>
    </xf>
    <xf numFmtId="0" fontId="62" fillId="0" borderId="0" xfId="10" quotePrefix="1" applyFont="1" applyFill="1" applyBorder="1" applyAlignment="1">
      <alignment horizontal="left" vertical="center" wrapText="1" indent="7"/>
    </xf>
    <xf numFmtId="0" fontId="62" fillId="0" borderId="0" xfId="10" quotePrefix="1" applyFont="1" applyFill="1" applyBorder="1">
      <alignment horizontal="left" vertical="center" wrapText="1"/>
    </xf>
    <xf numFmtId="4" fontId="48" fillId="25" borderId="0" xfId="8" applyNumberFormat="1" applyFont="1" applyFill="1" applyBorder="1" applyAlignment="1">
      <alignment horizontal="right"/>
    </xf>
    <xf numFmtId="0" fontId="62" fillId="0" borderId="0" xfId="2" quotePrefix="1" applyNumberFormat="1" applyFont="1" applyFill="1" applyBorder="1">
      <alignment horizontal="left" vertical="center" indent="1"/>
    </xf>
    <xf numFmtId="0" fontId="67" fillId="0" borderId="0" xfId="5" quotePrefix="1" applyFont="1" applyFill="1" applyBorder="1">
      <alignment horizontal="center" vertical="center"/>
    </xf>
    <xf numFmtId="3" fontId="48" fillId="25" borderId="0" xfId="8" applyNumberFormat="1" applyFont="1" applyFill="1" applyBorder="1">
      <alignment horizontal="right" vertical="center"/>
    </xf>
    <xf numFmtId="3" fontId="63" fillId="24" borderId="0" xfId="8" applyNumberFormat="1" applyFont="1" applyFill="1" applyBorder="1">
      <alignment horizontal="right" vertical="center"/>
    </xf>
    <xf numFmtId="0" fontId="51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1" fillId="0" borderId="3" xfId="1" applyFont="1" applyBorder="1" applyAlignment="1">
      <alignment horizontal="left" vertical="center" wrapText="1"/>
    </xf>
    <xf numFmtId="0" fontId="58" fillId="0" borderId="4" xfId="1" applyFont="1" applyBorder="1" applyAlignment="1">
      <alignment vertical="center" wrapText="1"/>
    </xf>
    <xf numFmtId="0" fontId="53" fillId="3" borderId="3" xfId="1" quotePrefix="1" applyFont="1" applyFill="1" applyBorder="1" applyAlignment="1">
      <alignment horizontal="left" wrapText="1"/>
    </xf>
    <xf numFmtId="0" fontId="53" fillId="3" borderId="4" xfId="1" quotePrefix="1" applyFont="1" applyFill="1" applyBorder="1" applyAlignment="1">
      <alignment horizontal="left" wrapText="1"/>
    </xf>
    <xf numFmtId="0" fontId="53" fillId="3" borderId="5" xfId="1" quotePrefix="1" applyFont="1" applyFill="1" applyBorder="1" applyAlignment="1">
      <alignment horizontal="left" wrapText="1"/>
    </xf>
    <xf numFmtId="0" fontId="53" fillId="3" borderId="2" xfId="1" quotePrefix="1" applyFont="1" applyFill="1" applyBorder="1" applyAlignment="1">
      <alignment horizontal="left" vertical="center" wrapText="1"/>
    </xf>
    <xf numFmtId="0" fontId="51" fillId="0" borderId="4" xfId="1" applyFont="1" applyBorder="1" applyAlignment="1">
      <alignment vertical="center" wrapText="1"/>
    </xf>
    <xf numFmtId="0" fontId="51" fillId="0" borderId="4" xfId="1" applyFont="1" applyBorder="1" applyAlignment="1">
      <alignment vertical="center"/>
    </xf>
    <xf numFmtId="0" fontId="51" fillId="0" borderId="3" xfId="1" quotePrefix="1" applyFont="1" applyBorder="1" applyAlignment="1">
      <alignment horizontal="left" vertical="center"/>
    </xf>
    <xf numFmtId="0" fontId="51" fillId="3" borderId="3" xfId="1" applyFont="1" applyFill="1" applyBorder="1" applyAlignment="1">
      <alignment horizontal="left" vertical="center" wrapText="1"/>
    </xf>
    <xf numFmtId="0" fontId="51" fillId="3" borderId="4" xfId="1" applyFont="1" applyFill="1" applyBorder="1" applyAlignment="1">
      <alignment vertical="center" wrapText="1"/>
    </xf>
    <xf numFmtId="0" fontId="51" fillId="3" borderId="4" xfId="1" applyFont="1" applyFill="1" applyBorder="1" applyAlignment="1">
      <alignment vertical="center"/>
    </xf>
    <xf numFmtId="0" fontId="51" fillId="0" borderId="3" xfId="1" quotePrefix="1" applyFont="1" applyBorder="1" applyAlignment="1">
      <alignment horizontal="left" vertical="center" wrapText="1"/>
    </xf>
    <xf numFmtId="0" fontId="51" fillId="3" borderId="3" xfId="1" quotePrefix="1" applyFont="1" applyFill="1" applyBorder="1" applyAlignment="1">
      <alignment horizontal="left" vertical="center" wrapText="1"/>
    </xf>
    <xf numFmtId="0" fontId="51" fillId="0" borderId="0" xfId="1" applyFont="1" applyAlignment="1">
      <alignment horizontal="left" vertical="center" wrapText="1"/>
    </xf>
    <xf numFmtId="0" fontId="53" fillId="0" borderId="2" xfId="1" quotePrefix="1" applyFont="1" applyBorder="1" applyAlignment="1">
      <alignment horizontal="center" vertical="center" wrapText="1"/>
    </xf>
    <xf numFmtId="0" fontId="55" fillId="0" borderId="3" xfId="1" quotePrefix="1" applyFont="1" applyBorder="1" applyAlignment="1">
      <alignment horizontal="center" vertical="center" wrapText="1"/>
    </xf>
    <xf numFmtId="0" fontId="55" fillId="0" borderId="4" xfId="1" quotePrefix="1" applyFont="1" applyBorder="1" applyAlignment="1">
      <alignment horizontal="center" vertical="center" wrapText="1"/>
    </xf>
    <xf numFmtId="0" fontId="51" fillId="0" borderId="4" xfId="1" applyFont="1" applyBorder="1" applyAlignment="1">
      <alignment horizontal="left" vertical="center" wrapText="1"/>
    </xf>
    <xf numFmtId="0" fontId="55" fillId="0" borderId="2" xfId="1" quotePrefix="1" applyFont="1" applyBorder="1" applyAlignment="1">
      <alignment horizontal="center" wrapText="1"/>
    </xf>
    <xf numFmtId="0" fontId="55" fillId="0" borderId="3" xfId="1" quotePrefix="1" applyFont="1" applyBorder="1" applyAlignment="1">
      <alignment horizontal="center" wrapText="1"/>
    </xf>
    <xf numFmtId="0" fontId="48" fillId="0" borderId="0" xfId="1" applyFont="1" applyAlignment="1">
      <alignment horizontal="center" vertical="center" wrapText="1"/>
    </xf>
    <xf numFmtId="0" fontId="49" fillId="0" borderId="0" xfId="1" applyFont="1" applyAlignment="1">
      <alignment horizontal="center" vertical="center" wrapText="1"/>
    </xf>
    <xf numFmtId="3" fontId="59" fillId="4" borderId="4" xfId="12" applyNumberFormat="1" applyFont="1" applyFill="1" applyBorder="1" applyAlignment="1">
      <alignment horizontal="center" vertical="center" wrapText="1" justifyLastLine="1"/>
    </xf>
    <xf numFmtId="3" fontId="54" fillId="4" borderId="4" xfId="12" applyNumberFormat="1" applyFont="1" applyFill="1" applyBorder="1" applyAlignment="1">
      <alignment horizontal="center" vertical="center" wrapText="1" justifyLastLine="1"/>
    </xf>
    <xf numFmtId="0" fontId="48" fillId="0" borderId="0" xfId="14" applyFont="1" applyFill="1" applyAlignment="1">
      <alignment horizontal="center" vertical="center" wrapText="1"/>
    </xf>
    <xf numFmtId="3" fontId="64" fillId="4" borderId="4" xfId="12" applyNumberFormat="1" applyFont="1" applyFill="1" applyBorder="1" applyAlignment="1">
      <alignment horizontal="center" vertical="center" wrapText="1" justifyLastLine="1"/>
    </xf>
    <xf numFmtId="0" fontId="24" fillId="0" borderId="0" xfId="46" applyFont="1" applyFill="1" applyAlignment="1">
      <alignment horizontal="center" wrapText="1"/>
    </xf>
  </cellXfs>
  <cellStyles count="49">
    <cellStyle name="Normal 2" xfId="12" xr:uid="{00000000-0005-0000-0000-000001000000}"/>
    <cellStyle name="Normal 2 2" xfId="46" xr:uid="{3F740325-9878-4386-A51F-052D9A8A1971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4" xfId="47" xr:uid="{9761664F-854D-4280-B761-4283113B6434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8" xr:uid="{DD8F4D4A-22B5-40FE-A225-B337FC39A6B3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4"/>
  <sheetViews>
    <sheetView tabSelected="1" zoomScale="90" zoomScaleNormal="90" workbookViewId="0">
      <selection activeCell="Q17" sqref="Q17"/>
    </sheetView>
  </sheetViews>
  <sheetFormatPr defaultRowHeight="15" x14ac:dyDescent="0.25"/>
  <cols>
    <col min="1" max="4" width="9.140625" style="87"/>
    <col min="5" max="5" width="10.140625" style="87" customWidth="1"/>
    <col min="6" max="6" width="23.5703125" style="113" customWidth="1"/>
    <col min="7" max="7" width="23.5703125" style="114" customWidth="1"/>
    <col min="8" max="8" width="23.5703125" style="113" customWidth="1"/>
    <col min="9" max="9" width="13" style="113" customWidth="1"/>
    <col min="10" max="258" width="9.140625" style="87"/>
    <col min="259" max="259" width="17.42578125" style="87" customWidth="1"/>
    <col min="260" max="263" width="25.140625" style="87" customWidth="1"/>
    <col min="264" max="265" width="12.28515625" style="87" customWidth="1"/>
    <col min="266" max="514" width="9.140625" style="87"/>
    <col min="515" max="515" width="17.42578125" style="87" customWidth="1"/>
    <col min="516" max="519" width="25.140625" style="87" customWidth="1"/>
    <col min="520" max="521" width="12.28515625" style="87" customWidth="1"/>
    <col min="522" max="770" width="9.140625" style="87"/>
    <col min="771" max="771" width="17.42578125" style="87" customWidth="1"/>
    <col min="772" max="775" width="25.140625" style="87" customWidth="1"/>
    <col min="776" max="777" width="12.28515625" style="87" customWidth="1"/>
    <col min="778" max="1026" width="9.140625" style="87"/>
    <col min="1027" max="1027" width="17.42578125" style="87" customWidth="1"/>
    <col min="1028" max="1031" width="25.140625" style="87" customWidth="1"/>
    <col min="1032" max="1033" width="12.28515625" style="87" customWidth="1"/>
    <col min="1034" max="1282" width="9.140625" style="87"/>
    <col min="1283" max="1283" width="17.42578125" style="87" customWidth="1"/>
    <col min="1284" max="1287" width="25.140625" style="87" customWidth="1"/>
    <col min="1288" max="1289" width="12.28515625" style="87" customWidth="1"/>
    <col min="1290" max="1538" width="9.140625" style="87"/>
    <col min="1539" max="1539" width="17.42578125" style="87" customWidth="1"/>
    <col min="1540" max="1543" width="25.140625" style="87" customWidth="1"/>
    <col min="1544" max="1545" width="12.28515625" style="87" customWidth="1"/>
    <col min="1546" max="1794" width="9.140625" style="87"/>
    <col min="1795" max="1795" width="17.42578125" style="87" customWidth="1"/>
    <col min="1796" max="1799" width="25.140625" style="87" customWidth="1"/>
    <col min="1800" max="1801" width="12.28515625" style="87" customWidth="1"/>
    <col min="1802" max="2050" width="9.140625" style="87"/>
    <col min="2051" max="2051" width="17.42578125" style="87" customWidth="1"/>
    <col min="2052" max="2055" width="25.140625" style="87" customWidth="1"/>
    <col min="2056" max="2057" width="12.28515625" style="87" customWidth="1"/>
    <col min="2058" max="2306" width="9.140625" style="87"/>
    <col min="2307" max="2307" width="17.42578125" style="87" customWidth="1"/>
    <col min="2308" max="2311" width="25.140625" style="87" customWidth="1"/>
    <col min="2312" max="2313" width="12.28515625" style="87" customWidth="1"/>
    <col min="2314" max="2562" width="9.140625" style="87"/>
    <col min="2563" max="2563" width="17.42578125" style="87" customWidth="1"/>
    <col min="2564" max="2567" width="25.140625" style="87" customWidth="1"/>
    <col min="2568" max="2569" width="12.28515625" style="87" customWidth="1"/>
    <col min="2570" max="2818" width="9.140625" style="87"/>
    <col min="2819" max="2819" width="17.42578125" style="87" customWidth="1"/>
    <col min="2820" max="2823" width="25.140625" style="87" customWidth="1"/>
    <col min="2824" max="2825" width="12.28515625" style="87" customWidth="1"/>
    <col min="2826" max="3074" width="9.140625" style="87"/>
    <col min="3075" max="3075" width="17.42578125" style="87" customWidth="1"/>
    <col min="3076" max="3079" width="25.140625" style="87" customWidth="1"/>
    <col min="3080" max="3081" width="12.28515625" style="87" customWidth="1"/>
    <col min="3082" max="3330" width="9.140625" style="87"/>
    <col min="3331" max="3331" width="17.42578125" style="87" customWidth="1"/>
    <col min="3332" max="3335" width="25.140625" style="87" customWidth="1"/>
    <col min="3336" max="3337" width="12.28515625" style="87" customWidth="1"/>
    <col min="3338" max="3586" width="9.140625" style="87"/>
    <col min="3587" max="3587" width="17.42578125" style="87" customWidth="1"/>
    <col min="3588" max="3591" width="25.140625" style="87" customWidth="1"/>
    <col min="3592" max="3593" width="12.28515625" style="87" customWidth="1"/>
    <col min="3594" max="3842" width="9.140625" style="87"/>
    <col min="3843" max="3843" width="17.42578125" style="87" customWidth="1"/>
    <col min="3844" max="3847" width="25.140625" style="87" customWidth="1"/>
    <col min="3848" max="3849" width="12.28515625" style="87" customWidth="1"/>
    <col min="3850" max="4098" width="9.140625" style="87"/>
    <col min="4099" max="4099" width="17.42578125" style="87" customWidth="1"/>
    <col min="4100" max="4103" width="25.140625" style="87" customWidth="1"/>
    <col min="4104" max="4105" width="12.28515625" style="87" customWidth="1"/>
    <col min="4106" max="4354" width="9.140625" style="87"/>
    <col min="4355" max="4355" width="17.42578125" style="87" customWidth="1"/>
    <col min="4356" max="4359" width="25.140625" style="87" customWidth="1"/>
    <col min="4360" max="4361" width="12.28515625" style="87" customWidth="1"/>
    <col min="4362" max="4610" width="9.140625" style="87"/>
    <col min="4611" max="4611" width="17.42578125" style="87" customWidth="1"/>
    <col min="4612" max="4615" width="25.140625" style="87" customWidth="1"/>
    <col min="4616" max="4617" width="12.28515625" style="87" customWidth="1"/>
    <col min="4618" max="4866" width="9.140625" style="87"/>
    <col min="4867" max="4867" width="17.42578125" style="87" customWidth="1"/>
    <col min="4868" max="4871" width="25.140625" style="87" customWidth="1"/>
    <col min="4872" max="4873" width="12.28515625" style="87" customWidth="1"/>
    <col min="4874" max="5122" width="9.140625" style="87"/>
    <col min="5123" max="5123" width="17.42578125" style="87" customWidth="1"/>
    <col min="5124" max="5127" width="25.140625" style="87" customWidth="1"/>
    <col min="5128" max="5129" width="12.28515625" style="87" customWidth="1"/>
    <col min="5130" max="5378" width="9.140625" style="87"/>
    <col min="5379" max="5379" width="17.42578125" style="87" customWidth="1"/>
    <col min="5380" max="5383" width="25.140625" style="87" customWidth="1"/>
    <col min="5384" max="5385" width="12.28515625" style="87" customWidth="1"/>
    <col min="5386" max="5634" width="9.140625" style="87"/>
    <col min="5635" max="5635" width="17.42578125" style="87" customWidth="1"/>
    <col min="5636" max="5639" width="25.140625" style="87" customWidth="1"/>
    <col min="5640" max="5641" width="12.28515625" style="87" customWidth="1"/>
    <col min="5642" max="5890" width="9.140625" style="87"/>
    <col min="5891" max="5891" width="17.42578125" style="87" customWidth="1"/>
    <col min="5892" max="5895" width="25.140625" style="87" customWidth="1"/>
    <col min="5896" max="5897" width="12.28515625" style="87" customWidth="1"/>
    <col min="5898" max="6146" width="9.140625" style="87"/>
    <col min="6147" max="6147" width="17.42578125" style="87" customWidth="1"/>
    <col min="6148" max="6151" width="25.140625" style="87" customWidth="1"/>
    <col min="6152" max="6153" width="12.28515625" style="87" customWidth="1"/>
    <col min="6154" max="6402" width="9.140625" style="87"/>
    <col min="6403" max="6403" width="17.42578125" style="87" customWidth="1"/>
    <col min="6404" max="6407" width="25.140625" style="87" customWidth="1"/>
    <col min="6408" max="6409" width="12.28515625" style="87" customWidth="1"/>
    <col min="6410" max="6658" width="9.140625" style="87"/>
    <col min="6659" max="6659" width="17.42578125" style="87" customWidth="1"/>
    <col min="6660" max="6663" width="25.140625" style="87" customWidth="1"/>
    <col min="6664" max="6665" width="12.28515625" style="87" customWidth="1"/>
    <col min="6666" max="6914" width="9.140625" style="87"/>
    <col min="6915" max="6915" width="17.42578125" style="87" customWidth="1"/>
    <col min="6916" max="6919" width="25.140625" style="87" customWidth="1"/>
    <col min="6920" max="6921" width="12.28515625" style="87" customWidth="1"/>
    <col min="6922" max="7170" width="9.140625" style="87"/>
    <col min="7171" max="7171" width="17.42578125" style="87" customWidth="1"/>
    <col min="7172" max="7175" width="25.140625" style="87" customWidth="1"/>
    <col min="7176" max="7177" width="12.28515625" style="87" customWidth="1"/>
    <col min="7178" max="7426" width="9.140625" style="87"/>
    <col min="7427" max="7427" width="17.42578125" style="87" customWidth="1"/>
    <col min="7428" max="7431" width="25.140625" style="87" customWidth="1"/>
    <col min="7432" max="7433" width="12.28515625" style="87" customWidth="1"/>
    <col min="7434" max="7682" width="9.140625" style="87"/>
    <col min="7683" max="7683" width="17.42578125" style="87" customWidth="1"/>
    <col min="7684" max="7687" width="25.140625" style="87" customWidth="1"/>
    <col min="7688" max="7689" width="12.28515625" style="87" customWidth="1"/>
    <col min="7690" max="7938" width="9.140625" style="87"/>
    <col min="7939" max="7939" width="17.42578125" style="87" customWidth="1"/>
    <col min="7940" max="7943" width="25.140625" style="87" customWidth="1"/>
    <col min="7944" max="7945" width="12.28515625" style="87" customWidth="1"/>
    <col min="7946" max="8194" width="9.140625" style="87"/>
    <col min="8195" max="8195" width="17.42578125" style="87" customWidth="1"/>
    <col min="8196" max="8199" width="25.140625" style="87" customWidth="1"/>
    <col min="8200" max="8201" width="12.28515625" style="87" customWidth="1"/>
    <col min="8202" max="8450" width="9.140625" style="87"/>
    <col min="8451" max="8451" width="17.42578125" style="87" customWidth="1"/>
    <col min="8452" max="8455" width="25.140625" style="87" customWidth="1"/>
    <col min="8456" max="8457" width="12.28515625" style="87" customWidth="1"/>
    <col min="8458" max="8706" width="9.140625" style="87"/>
    <col min="8707" max="8707" width="17.42578125" style="87" customWidth="1"/>
    <col min="8708" max="8711" width="25.140625" style="87" customWidth="1"/>
    <col min="8712" max="8713" width="12.28515625" style="87" customWidth="1"/>
    <col min="8714" max="8962" width="9.140625" style="87"/>
    <col min="8963" max="8963" width="17.42578125" style="87" customWidth="1"/>
    <col min="8964" max="8967" width="25.140625" style="87" customWidth="1"/>
    <col min="8968" max="8969" width="12.28515625" style="87" customWidth="1"/>
    <col min="8970" max="9218" width="9.140625" style="87"/>
    <col min="9219" max="9219" width="17.42578125" style="87" customWidth="1"/>
    <col min="9220" max="9223" width="25.140625" style="87" customWidth="1"/>
    <col min="9224" max="9225" width="12.28515625" style="87" customWidth="1"/>
    <col min="9226" max="9474" width="9.140625" style="87"/>
    <col min="9475" max="9475" width="17.42578125" style="87" customWidth="1"/>
    <col min="9476" max="9479" width="25.140625" style="87" customWidth="1"/>
    <col min="9480" max="9481" width="12.28515625" style="87" customWidth="1"/>
    <col min="9482" max="9730" width="9.140625" style="87"/>
    <col min="9731" max="9731" width="17.42578125" style="87" customWidth="1"/>
    <col min="9732" max="9735" width="25.140625" style="87" customWidth="1"/>
    <col min="9736" max="9737" width="12.28515625" style="87" customWidth="1"/>
    <col min="9738" max="9986" width="9.140625" style="87"/>
    <col min="9987" max="9987" width="17.42578125" style="87" customWidth="1"/>
    <col min="9988" max="9991" width="25.140625" style="87" customWidth="1"/>
    <col min="9992" max="9993" width="12.28515625" style="87" customWidth="1"/>
    <col min="9994" max="10242" width="9.140625" style="87"/>
    <col min="10243" max="10243" width="17.42578125" style="87" customWidth="1"/>
    <col min="10244" max="10247" width="25.140625" style="87" customWidth="1"/>
    <col min="10248" max="10249" width="12.28515625" style="87" customWidth="1"/>
    <col min="10250" max="10498" width="9.140625" style="87"/>
    <col min="10499" max="10499" width="17.42578125" style="87" customWidth="1"/>
    <col min="10500" max="10503" width="25.140625" style="87" customWidth="1"/>
    <col min="10504" max="10505" width="12.28515625" style="87" customWidth="1"/>
    <col min="10506" max="10754" width="9.140625" style="87"/>
    <col min="10755" max="10755" width="17.42578125" style="87" customWidth="1"/>
    <col min="10756" max="10759" width="25.140625" style="87" customWidth="1"/>
    <col min="10760" max="10761" width="12.28515625" style="87" customWidth="1"/>
    <col min="10762" max="11010" width="9.140625" style="87"/>
    <col min="11011" max="11011" width="17.42578125" style="87" customWidth="1"/>
    <col min="11012" max="11015" width="25.140625" style="87" customWidth="1"/>
    <col min="11016" max="11017" width="12.28515625" style="87" customWidth="1"/>
    <col min="11018" max="11266" width="9.140625" style="87"/>
    <col min="11267" max="11267" width="17.42578125" style="87" customWidth="1"/>
    <col min="11268" max="11271" width="25.140625" style="87" customWidth="1"/>
    <col min="11272" max="11273" width="12.28515625" style="87" customWidth="1"/>
    <col min="11274" max="11522" width="9.140625" style="87"/>
    <col min="11523" max="11523" width="17.42578125" style="87" customWidth="1"/>
    <col min="11524" max="11527" width="25.140625" style="87" customWidth="1"/>
    <col min="11528" max="11529" width="12.28515625" style="87" customWidth="1"/>
    <col min="11530" max="11778" width="9.140625" style="87"/>
    <col min="11779" max="11779" width="17.42578125" style="87" customWidth="1"/>
    <col min="11780" max="11783" width="25.140625" style="87" customWidth="1"/>
    <col min="11784" max="11785" width="12.28515625" style="87" customWidth="1"/>
    <col min="11786" max="12034" width="9.140625" style="87"/>
    <col min="12035" max="12035" width="17.42578125" style="87" customWidth="1"/>
    <col min="12036" max="12039" width="25.140625" style="87" customWidth="1"/>
    <col min="12040" max="12041" width="12.28515625" style="87" customWidth="1"/>
    <col min="12042" max="12290" width="9.140625" style="87"/>
    <col min="12291" max="12291" width="17.42578125" style="87" customWidth="1"/>
    <col min="12292" max="12295" width="25.140625" style="87" customWidth="1"/>
    <col min="12296" max="12297" width="12.28515625" style="87" customWidth="1"/>
    <col min="12298" max="12546" width="9.140625" style="87"/>
    <col min="12547" max="12547" width="17.42578125" style="87" customWidth="1"/>
    <col min="12548" max="12551" width="25.140625" style="87" customWidth="1"/>
    <col min="12552" max="12553" width="12.28515625" style="87" customWidth="1"/>
    <col min="12554" max="12802" width="9.140625" style="87"/>
    <col min="12803" max="12803" width="17.42578125" style="87" customWidth="1"/>
    <col min="12804" max="12807" width="25.140625" style="87" customWidth="1"/>
    <col min="12808" max="12809" width="12.28515625" style="87" customWidth="1"/>
    <col min="12810" max="13058" width="9.140625" style="87"/>
    <col min="13059" max="13059" width="17.42578125" style="87" customWidth="1"/>
    <col min="13060" max="13063" width="25.140625" style="87" customWidth="1"/>
    <col min="13064" max="13065" width="12.28515625" style="87" customWidth="1"/>
    <col min="13066" max="13314" width="9.140625" style="87"/>
    <col min="13315" max="13315" width="17.42578125" style="87" customWidth="1"/>
    <col min="13316" max="13319" width="25.140625" style="87" customWidth="1"/>
    <col min="13320" max="13321" width="12.28515625" style="87" customWidth="1"/>
    <col min="13322" max="13570" width="9.140625" style="87"/>
    <col min="13571" max="13571" width="17.42578125" style="87" customWidth="1"/>
    <col min="13572" max="13575" width="25.140625" style="87" customWidth="1"/>
    <col min="13576" max="13577" width="12.28515625" style="87" customWidth="1"/>
    <col min="13578" max="13826" width="9.140625" style="87"/>
    <col min="13827" max="13827" width="17.42578125" style="87" customWidth="1"/>
    <col min="13828" max="13831" width="25.140625" style="87" customWidth="1"/>
    <col min="13832" max="13833" width="12.28515625" style="87" customWidth="1"/>
    <col min="13834" max="14082" width="9.140625" style="87"/>
    <col min="14083" max="14083" width="17.42578125" style="87" customWidth="1"/>
    <col min="14084" max="14087" width="25.140625" style="87" customWidth="1"/>
    <col min="14088" max="14089" width="12.28515625" style="87" customWidth="1"/>
    <col min="14090" max="14338" width="9.140625" style="87"/>
    <col min="14339" max="14339" width="17.42578125" style="87" customWidth="1"/>
    <col min="14340" max="14343" width="25.140625" style="87" customWidth="1"/>
    <col min="14344" max="14345" width="12.28515625" style="87" customWidth="1"/>
    <col min="14346" max="14594" width="9.140625" style="87"/>
    <col min="14595" max="14595" width="17.42578125" style="87" customWidth="1"/>
    <col min="14596" max="14599" width="25.140625" style="87" customWidth="1"/>
    <col min="14600" max="14601" width="12.28515625" style="87" customWidth="1"/>
    <col min="14602" max="14850" width="9.140625" style="87"/>
    <col min="14851" max="14851" width="17.42578125" style="87" customWidth="1"/>
    <col min="14852" max="14855" width="25.140625" style="87" customWidth="1"/>
    <col min="14856" max="14857" width="12.28515625" style="87" customWidth="1"/>
    <col min="14858" max="15106" width="9.140625" style="87"/>
    <col min="15107" max="15107" width="17.42578125" style="87" customWidth="1"/>
    <col min="15108" max="15111" width="25.140625" style="87" customWidth="1"/>
    <col min="15112" max="15113" width="12.28515625" style="87" customWidth="1"/>
    <col min="15114" max="15362" width="9.140625" style="87"/>
    <col min="15363" max="15363" width="17.42578125" style="87" customWidth="1"/>
    <col min="15364" max="15367" width="25.140625" style="87" customWidth="1"/>
    <col min="15368" max="15369" width="12.28515625" style="87" customWidth="1"/>
    <col min="15370" max="15618" width="9.140625" style="87"/>
    <col min="15619" max="15619" width="17.42578125" style="87" customWidth="1"/>
    <col min="15620" max="15623" width="25.140625" style="87" customWidth="1"/>
    <col min="15624" max="15625" width="12.28515625" style="87" customWidth="1"/>
    <col min="15626" max="15874" width="9.140625" style="87"/>
    <col min="15875" max="15875" width="17.42578125" style="87" customWidth="1"/>
    <col min="15876" max="15879" width="25.140625" style="87" customWidth="1"/>
    <col min="15880" max="15881" width="12.28515625" style="87" customWidth="1"/>
    <col min="15882" max="16130" width="9.140625" style="87"/>
    <col min="16131" max="16131" width="17.42578125" style="87" customWidth="1"/>
    <col min="16132" max="16135" width="25.140625" style="87" customWidth="1"/>
    <col min="16136" max="16137" width="12.28515625" style="87" customWidth="1"/>
    <col min="16138" max="16384" width="9.140625" style="87"/>
  </cols>
  <sheetData>
    <row r="1" spans="1:10" ht="46.5" customHeight="1" x14ac:dyDescent="0.25">
      <c r="A1" s="265" t="s">
        <v>542</v>
      </c>
      <c r="B1" s="265"/>
      <c r="C1" s="265"/>
      <c r="D1" s="265"/>
      <c r="E1" s="265"/>
      <c r="F1" s="265"/>
      <c r="G1" s="265"/>
      <c r="H1" s="265"/>
      <c r="I1" s="265"/>
    </row>
    <row r="2" spans="1:10" ht="46.5" customHeight="1" x14ac:dyDescent="0.25">
      <c r="A2" s="266" t="s">
        <v>591</v>
      </c>
      <c r="B2" s="266"/>
      <c r="C2" s="266"/>
      <c r="D2" s="266"/>
      <c r="E2" s="266"/>
      <c r="F2" s="88"/>
      <c r="G2" s="88"/>
      <c r="H2" s="88"/>
      <c r="I2" s="88"/>
    </row>
    <row r="3" spans="1:10" ht="18.75" x14ac:dyDescent="0.25">
      <c r="A3" s="89"/>
      <c r="B3" s="89"/>
      <c r="C3" s="89"/>
      <c r="D3" s="89"/>
      <c r="E3" s="89"/>
      <c r="F3" s="90"/>
      <c r="G3" s="91"/>
      <c r="H3" s="90"/>
      <c r="I3" s="90"/>
    </row>
    <row r="4" spans="1:10" ht="15.75" x14ac:dyDescent="0.25">
      <c r="A4" s="265" t="s">
        <v>0</v>
      </c>
      <c r="B4" s="265"/>
      <c r="C4" s="265"/>
      <c r="D4" s="265"/>
      <c r="E4" s="265"/>
      <c r="F4" s="265"/>
      <c r="G4" s="265"/>
      <c r="H4" s="265"/>
      <c r="I4" s="265"/>
    </row>
    <row r="5" spans="1:10" ht="18.75" x14ac:dyDescent="0.25">
      <c r="A5" s="89"/>
      <c r="B5" s="89"/>
      <c r="C5" s="89"/>
      <c r="D5" s="89"/>
      <c r="E5" s="89"/>
      <c r="F5" s="90"/>
      <c r="G5" s="91"/>
      <c r="H5" s="90"/>
      <c r="I5" s="90"/>
    </row>
    <row r="6" spans="1:10" ht="15.75" x14ac:dyDescent="0.25">
      <c r="A6" s="265" t="s">
        <v>1</v>
      </c>
      <c r="B6" s="265"/>
      <c r="C6" s="265"/>
      <c r="D6" s="265"/>
      <c r="E6" s="265"/>
      <c r="F6" s="265"/>
      <c r="G6" s="265"/>
      <c r="H6" s="265"/>
      <c r="I6" s="265"/>
    </row>
    <row r="7" spans="1:10" ht="15.75" x14ac:dyDescent="0.25">
      <c r="A7" s="88"/>
      <c r="B7" s="88"/>
      <c r="C7" s="88"/>
      <c r="D7" s="88"/>
      <c r="E7" s="88"/>
      <c r="F7" s="92"/>
      <c r="G7" s="93"/>
      <c r="H7" s="92"/>
      <c r="I7" s="92"/>
    </row>
    <row r="8" spans="1:10" ht="18.75" x14ac:dyDescent="0.25">
      <c r="A8" s="258" t="s">
        <v>2</v>
      </c>
      <c r="B8" s="258"/>
      <c r="C8" s="258"/>
      <c r="D8" s="258"/>
      <c r="E8" s="258"/>
      <c r="F8" s="94"/>
      <c r="G8" s="1"/>
      <c r="H8" s="95"/>
      <c r="I8" s="2"/>
    </row>
    <row r="9" spans="1:10" ht="45" x14ac:dyDescent="0.25">
      <c r="A9" s="259" t="s">
        <v>3</v>
      </c>
      <c r="B9" s="259"/>
      <c r="C9" s="259"/>
      <c r="D9" s="259"/>
      <c r="E9" s="259"/>
      <c r="F9" s="96" t="s">
        <v>541</v>
      </c>
      <c r="G9" s="96" t="s">
        <v>543</v>
      </c>
      <c r="H9" s="96" t="s">
        <v>544</v>
      </c>
      <c r="I9" s="97" t="s">
        <v>4</v>
      </c>
      <c r="J9" s="97" t="s">
        <v>608</v>
      </c>
    </row>
    <row r="10" spans="1:10" x14ac:dyDescent="0.25">
      <c r="A10" s="263">
        <v>1</v>
      </c>
      <c r="B10" s="263"/>
      <c r="C10" s="263"/>
      <c r="D10" s="263"/>
      <c r="E10" s="264"/>
      <c r="F10" s="98">
        <v>2</v>
      </c>
      <c r="G10" s="98">
        <v>3</v>
      </c>
      <c r="H10" s="98">
        <v>4</v>
      </c>
      <c r="I10" s="98">
        <v>5</v>
      </c>
      <c r="J10" s="99" t="s">
        <v>609</v>
      </c>
    </row>
    <row r="11" spans="1:10" x14ac:dyDescent="0.25">
      <c r="A11" s="244" t="s">
        <v>5</v>
      </c>
      <c r="B11" s="250"/>
      <c r="C11" s="250"/>
      <c r="D11" s="250"/>
      <c r="E11" s="251"/>
      <c r="F11" s="100">
        <f>+'A.1 PRIHODI EK'!C11</f>
        <v>2839468.8</v>
      </c>
      <c r="G11" s="100">
        <f>+'A.1 PRIHODI EK'!D10</f>
        <v>6075755</v>
      </c>
      <c r="H11" s="100">
        <f>+'A.1 PRIHODI EK'!E11</f>
        <v>3232873.84</v>
      </c>
      <c r="I11" s="101">
        <f>+H11/F11*100</f>
        <v>113.85488158911976</v>
      </c>
      <c r="J11" s="102">
        <f t="shared" ref="J11:J17" si="0">+H11/G11*100</f>
        <v>53.209417430426342</v>
      </c>
    </row>
    <row r="12" spans="1:10" x14ac:dyDescent="0.25">
      <c r="A12" s="252" t="s">
        <v>6</v>
      </c>
      <c r="B12" s="251"/>
      <c r="C12" s="251"/>
      <c r="D12" s="251"/>
      <c r="E12" s="251"/>
      <c r="F12" s="100">
        <f>+'A.1 PRIHODI EK'!C70</f>
        <v>0</v>
      </c>
      <c r="G12" s="100">
        <f>+'A.1 PRIHODI EK'!D70</f>
        <v>0</v>
      </c>
      <c r="H12" s="100">
        <f>+'A.1 PRIHODI EK'!E70</f>
        <v>0</v>
      </c>
      <c r="I12" s="101" t="e">
        <f>+H12/F12*100</f>
        <v>#DIV/0!</v>
      </c>
      <c r="J12" s="102">
        <v>0</v>
      </c>
    </row>
    <row r="13" spans="1:10" x14ac:dyDescent="0.25">
      <c r="A13" s="253" t="s">
        <v>7</v>
      </c>
      <c r="B13" s="254"/>
      <c r="C13" s="254"/>
      <c r="D13" s="254"/>
      <c r="E13" s="255"/>
      <c r="F13" s="103">
        <f>F11+F12</f>
        <v>2839468.8</v>
      </c>
      <c r="G13" s="103">
        <f>G11+G12</f>
        <v>6075755</v>
      </c>
      <c r="H13" s="103">
        <f>H11+H12</f>
        <v>3232873.84</v>
      </c>
      <c r="I13" s="103">
        <f t="shared" ref="I13:I17" si="1">+H13/F13*100</f>
        <v>113.85488158911976</v>
      </c>
      <c r="J13" s="103">
        <f t="shared" si="0"/>
        <v>53.209417430426342</v>
      </c>
    </row>
    <row r="14" spans="1:10" x14ac:dyDescent="0.25">
      <c r="A14" s="256" t="s">
        <v>8</v>
      </c>
      <c r="B14" s="250"/>
      <c r="C14" s="250"/>
      <c r="D14" s="250"/>
      <c r="E14" s="250"/>
      <c r="F14" s="100">
        <f>+'A.1 RASHODI EK'!C10</f>
        <v>3008738.05</v>
      </c>
      <c r="G14" s="100">
        <f>+'A.1 RASHODI EK'!D10</f>
        <v>6498298</v>
      </c>
      <c r="H14" s="100">
        <f>+'A.1 RASHODI EK'!E10</f>
        <v>2711821.57</v>
      </c>
      <c r="I14" s="101">
        <f t="shared" si="1"/>
        <v>90.131527734692611</v>
      </c>
      <c r="J14" s="102">
        <f t="shared" si="0"/>
        <v>41.731259015822289</v>
      </c>
    </row>
    <row r="15" spans="1:10" x14ac:dyDescent="0.25">
      <c r="A15" s="252" t="s">
        <v>9</v>
      </c>
      <c r="B15" s="251"/>
      <c r="C15" s="251"/>
      <c r="D15" s="251"/>
      <c r="E15" s="251"/>
      <c r="F15" s="100">
        <f>+'A.1 RASHODI EK'!C113</f>
        <v>502445.44</v>
      </c>
      <c r="G15" s="100">
        <f>+'A.1 RASHODI EK'!D113</f>
        <v>229350</v>
      </c>
      <c r="H15" s="100">
        <f>+'A.1 RASHODI EK'!E113</f>
        <v>126148.71999999999</v>
      </c>
      <c r="I15" s="101">
        <f t="shared" si="1"/>
        <v>25.106948925638573</v>
      </c>
      <c r="J15" s="102">
        <f t="shared" si="0"/>
        <v>55.002712012208413</v>
      </c>
    </row>
    <row r="16" spans="1:10" x14ac:dyDescent="0.25">
      <c r="A16" s="104" t="s">
        <v>10</v>
      </c>
      <c r="B16" s="105"/>
      <c r="C16" s="105"/>
      <c r="D16" s="105"/>
      <c r="E16" s="105"/>
      <c r="F16" s="103">
        <f>F14+F15</f>
        <v>3511183.4899999998</v>
      </c>
      <c r="G16" s="103">
        <f>G14+G15</f>
        <v>6727648</v>
      </c>
      <c r="H16" s="103">
        <f>H14+H15</f>
        <v>2837970.29</v>
      </c>
      <c r="I16" s="103">
        <f t="shared" si="1"/>
        <v>80.826601574160406</v>
      </c>
      <c r="J16" s="103">
        <f t="shared" si="0"/>
        <v>42.18369168541517</v>
      </c>
    </row>
    <row r="17" spans="1:10" x14ac:dyDescent="0.25">
      <c r="A17" s="257" t="s">
        <v>11</v>
      </c>
      <c r="B17" s="254"/>
      <c r="C17" s="254"/>
      <c r="D17" s="254"/>
      <c r="E17" s="254"/>
      <c r="F17" s="106">
        <f>F13-F16</f>
        <v>-671714.69</v>
      </c>
      <c r="G17" s="106">
        <f>G13-G16</f>
        <v>-651893</v>
      </c>
      <c r="H17" s="106">
        <f>H13-H16</f>
        <v>394903.54999999981</v>
      </c>
      <c r="I17" s="103">
        <f t="shared" si="1"/>
        <v>-58.790369762495423</v>
      </c>
      <c r="J17" s="103">
        <f t="shared" si="0"/>
        <v>-60.57797061787744</v>
      </c>
    </row>
    <row r="18" spans="1:10" ht="18.75" x14ac:dyDescent="0.25">
      <c r="A18" s="89"/>
      <c r="B18" s="107"/>
      <c r="C18" s="107"/>
      <c r="D18" s="107"/>
      <c r="E18" s="107"/>
      <c r="F18" s="108"/>
      <c r="G18" s="109"/>
      <c r="H18" s="108"/>
      <c r="I18" s="110"/>
    </row>
    <row r="19" spans="1:10" ht="18.75" x14ac:dyDescent="0.25">
      <c r="A19" s="258" t="s">
        <v>12</v>
      </c>
      <c r="B19" s="258"/>
      <c r="C19" s="258"/>
      <c r="D19" s="258"/>
      <c r="E19" s="258"/>
      <c r="F19" s="108"/>
      <c r="G19" s="109"/>
      <c r="H19" s="108"/>
      <c r="I19" s="110"/>
    </row>
    <row r="20" spans="1:10" ht="45" x14ac:dyDescent="0.25">
      <c r="A20" s="259" t="s">
        <v>3</v>
      </c>
      <c r="B20" s="259"/>
      <c r="C20" s="259"/>
      <c r="D20" s="259"/>
      <c r="E20" s="259"/>
      <c r="F20" s="96" t="s">
        <v>541</v>
      </c>
      <c r="G20" s="96" t="s">
        <v>543</v>
      </c>
      <c r="H20" s="96" t="s">
        <v>544</v>
      </c>
      <c r="I20" s="111" t="s">
        <v>4</v>
      </c>
      <c r="J20" s="97" t="s">
        <v>608</v>
      </c>
    </row>
    <row r="21" spans="1:10" x14ac:dyDescent="0.25">
      <c r="A21" s="260">
        <v>1</v>
      </c>
      <c r="B21" s="261"/>
      <c r="C21" s="261"/>
      <c r="D21" s="261"/>
      <c r="E21" s="261"/>
      <c r="F21" s="98">
        <v>2</v>
      </c>
      <c r="G21" s="98">
        <v>3</v>
      </c>
      <c r="H21" s="98">
        <v>4</v>
      </c>
      <c r="I21" s="98">
        <v>5</v>
      </c>
      <c r="J21" s="99" t="s">
        <v>609</v>
      </c>
    </row>
    <row r="22" spans="1:10" x14ac:dyDescent="0.25">
      <c r="A22" s="244" t="s">
        <v>13</v>
      </c>
      <c r="B22" s="262"/>
      <c r="C22" s="262"/>
      <c r="D22" s="262"/>
      <c r="E22" s="262"/>
      <c r="F22" s="100">
        <f>+'B.1 RAČUN FINANC EK'!C10</f>
        <v>0</v>
      </c>
      <c r="G22" s="100">
        <v>0</v>
      </c>
      <c r="H22" s="100">
        <f>+'B.1 RAČUN FINANC EK'!E10</f>
        <v>0</v>
      </c>
      <c r="I22" s="101">
        <v>0</v>
      </c>
      <c r="J22" s="102"/>
    </row>
    <row r="23" spans="1:10" ht="27" customHeight="1" x14ac:dyDescent="0.25">
      <c r="A23" s="244" t="s">
        <v>14</v>
      </c>
      <c r="B23" s="245"/>
      <c r="C23" s="245"/>
      <c r="D23" s="245"/>
      <c r="E23" s="245"/>
      <c r="F23" s="100">
        <f>'B.1 RAČUN FINANC EK'!C21</f>
        <v>0</v>
      </c>
      <c r="G23" s="100">
        <f>'B.1 RAČUN FINANC EK'!D21</f>
        <v>0</v>
      </c>
      <c r="H23" s="100">
        <f>'B.1 RAČUN FINANC EK'!E21</f>
        <v>0</v>
      </c>
      <c r="I23" s="101"/>
      <c r="J23" s="102"/>
    </row>
    <row r="24" spans="1:10" x14ac:dyDescent="0.25">
      <c r="A24" s="246" t="s">
        <v>15</v>
      </c>
      <c r="B24" s="247"/>
      <c r="C24" s="247"/>
      <c r="D24" s="247"/>
      <c r="E24" s="248"/>
      <c r="F24" s="103">
        <f>F22-F23</f>
        <v>0</v>
      </c>
      <c r="G24" s="103">
        <f>G22-G23</f>
        <v>0</v>
      </c>
      <c r="H24" s="103">
        <f>H22-H23</f>
        <v>0</v>
      </c>
      <c r="I24" s="103"/>
      <c r="J24" s="103"/>
    </row>
    <row r="25" spans="1:10" x14ac:dyDescent="0.25">
      <c r="A25" s="244" t="s">
        <v>16</v>
      </c>
      <c r="B25" s="245"/>
      <c r="C25" s="245"/>
      <c r="D25" s="245"/>
      <c r="E25" s="245"/>
      <c r="F25" s="112">
        <v>-1668625.26</v>
      </c>
      <c r="G25" s="112">
        <v>-1971076</v>
      </c>
      <c r="H25" s="112">
        <v>-1707584</v>
      </c>
      <c r="I25" s="101">
        <f t="shared" ref="I23:I27" si="2">+H25/F25*100</f>
        <v>102.33478066848873</v>
      </c>
      <c r="J25" s="102">
        <f t="shared" ref="J22:J28" si="3">+H25/G25*100</f>
        <v>86.632073040308939</v>
      </c>
    </row>
    <row r="26" spans="1:10" x14ac:dyDescent="0.25">
      <c r="A26" s="244" t="s">
        <v>17</v>
      </c>
      <c r="B26" s="245"/>
      <c r="C26" s="245"/>
      <c r="D26" s="245"/>
      <c r="E26" s="245"/>
      <c r="F26" s="112">
        <v>2340339.9500000002</v>
      </c>
      <c r="G26" s="112">
        <v>2622969</v>
      </c>
      <c r="H26" s="112">
        <v>1312680.45</v>
      </c>
      <c r="I26" s="101">
        <f t="shared" si="2"/>
        <v>56.089306598385413</v>
      </c>
      <c r="J26" s="102">
        <f t="shared" si="3"/>
        <v>50.045595277717723</v>
      </c>
    </row>
    <row r="27" spans="1:10" x14ac:dyDescent="0.25">
      <c r="A27" s="246" t="s">
        <v>18</v>
      </c>
      <c r="B27" s="247"/>
      <c r="C27" s="247"/>
      <c r="D27" s="247"/>
      <c r="E27" s="248"/>
      <c r="F27" s="103">
        <f>+F24+F25+F26</f>
        <v>671714.69000000018</v>
      </c>
      <c r="G27" s="106">
        <f>+G24+G25+G26</f>
        <v>651893</v>
      </c>
      <c r="H27" s="103">
        <f>+H24+H25+H26</f>
        <v>-394903.55000000005</v>
      </c>
      <c r="I27" s="103">
        <f t="shared" si="2"/>
        <v>-58.79036976249543</v>
      </c>
      <c r="J27" s="103">
        <f t="shared" si="3"/>
        <v>-60.577970617877483</v>
      </c>
    </row>
    <row r="28" spans="1:10" x14ac:dyDescent="0.25">
      <c r="A28" s="249" t="s">
        <v>19</v>
      </c>
      <c r="B28" s="249"/>
      <c r="C28" s="249"/>
      <c r="D28" s="249"/>
      <c r="E28" s="249"/>
      <c r="F28" s="106">
        <f>+F17+F27</f>
        <v>0</v>
      </c>
      <c r="G28" s="106">
        <f>+G17+G27</f>
        <v>0</v>
      </c>
      <c r="H28" s="106">
        <f>+H17+H27</f>
        <v>0</v>
      </c>
      <c r="I28" s="103">
        <v>0</v>
      </c>
      <c r="J28" s="103">
        <v>0</v>
      </c>
    </row>
    <row r="30" spans="1:10" ht="23.25" customHeight="1" x14ac:dyDescent="0.25">
      <c r="A30" s="242"/>
      <c r="B30" s="242"/>
      <c r="C30" s="242"/>
      <c r="D30" s="242"/>
      <c r="E30" s="242"/>
      <c r="F30" s="242"/>
      <c r="G30" s="242"/>
      <c r="H30" s="242"/>
      <c r="I30" s="242"/>
    </row>
    <row r="31" spans="1:10" ht="20.25" customHeight="1" x14ac:dyDescent="0.25">
      <c r="A31" s="242"/>
      <c r="B31" s="242"/>
      <c r="C31" s="242"/>
      <c r="D31" s="242"/>
      <c r="E31" s="242"/>
      <c r="F31" s="242"/>
      <c r="G31" s="242"/>
      <c r="H31" s="242"/>
      <c r="I31" s="242"/>
    </row>
    <row r="32" spans="1:10" ht="38.25" customHeight="1" x14ac:dyDescent="0.25">
      <c r="A32" s="242"/>
      <c r="B32" s="242"/>
      <c r="C32" s="242"/>
      <c r="D32" s="242"/>
      <c r="E32" s="242"/>
      <c r="F32" s="242"/>
      <c r="G32" s="242"/>
      <c r="H32" s="242"/>
      <c r="I32" s="242"/>
    </row>
    <row r="33" spans="1:9" x14ac:dyDescent="0.25">
      <c r="A33" s="242"/>
      <c r="B33" s="242"/>
      <c r="C33" s="242"/>
      <c r="D33" s="242"/>
      <c r="E33" s="242"/>
      <c r="F33" s="242"/>
      <c r="G33" s="242"/>
      <c r="H33" s="242"/>
      <c r="I33" s="242"/>
    </row>
    <row r="34" spans="1:9" ht="31.5" customHeight="1" x14ac:dyDescent="0.25">
      <c r="A34" s="243"/>
      <c r="B34" s="243"/>
      <c r="C34" s="243"/>
      <c r="D34" s="243"/>
      <c r="E34" s="243"/>
      <c r="F34" s="243"/>
      <c r="G34" s="243"/>
      <c r="H34" s="243"/>
      <c r="I34" s="243"/>
    </row>
  </sheetData>
  <mergeCells count="27">
    <mergeCell ref="A10:E10"/>
    <mergeCell ref="A1:I1"/>
    <mergeCell ref="A4:I4"/>
    <mergeCell ref="A6:I6"/>
    <mergeCell ref="A8:E8"/>
    <mergeCell ref="A9:E9"/>
    <mergeCell ref="A2:E2"/>
    <mergeCell ref="A24:E24"/>
    <mergeCell ref="A11:E11"/>
    <mergeCell ref="A12:E12"/>
    <mergeCell ref="A13:E13"/>
    <mergeCell ref="A14:E14"/>
    <mergeCell ref="A15:E15"/>
    <mergeCell ref="A17:E17"/>
    <mergeCell ref="A19:E19"/>
    <mergeCell ref="A20:E20"/>
    <mergeCell ref="A21:E21"/>
    <mergeCell ref="A22:E22"/>
    <mergeCell ref="A23:E23"/>
    <mergeCell ref="A32:I33"/>
    <mergeCell ref="A34:I34"/>
    <mergeCell ref="A25:E25"/>
    <mergeCell ref="A26:E26"/>
    <mergeCell ref="A27:E27"/>
    <mergeCell ref="A28:E28"/>
    <mergeCell ref="A30:I30"/>
    <mergeCell ref="A31:I31"/>
  </mergeCells>
  <pageMargins left="0.7" right="0.7" top="0.75" bottom="0.75" header="0.3" footer="0.3"/>
  <pageSetup paperSize="9" scale="70" fitToWidth="0" orientation="landscape" r:id="rId1"/>
  <ignoredErrors>
    <ignoredError sqref="I1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J75" sqref="J75"/>
    </sheetView>
  </sheetViews>
  <sheetFormatPr defaultRowHeight="12.75" x14ac:dyDescent="0.2"/>
  <cols>
    <col min="1" max="1" width="15.85546875" style="117" customWidth="1"/>
    <col min="2" max="2" width="57.5703125" style="152" customWidth="1"/>
    <col min="3" max="3" width="20.140625" style="153" customWidth="1"/>
    <col min="4" max="4" width="17.5703125" style="154" bestFit="1" customWidth="1"/>
    <col min="5" max="5" width="16.42578125" style="153" bestFit="1" customWidth="1"/>
    <col min="6" max="6" width="13.42578125" style="153" customWidth="1"/>
    <col min="7" max="7" width="15.42578125" style="117" bestFit="1" customWidth="1"/>
    <col min="8" max="8" width="9.42578125" style="117" bestFit="1" customWidth="1"/>
    <col min="9" max="9" width="15.42578125" style="117" bestFit="1" customWidth="1"/>
    <col min="10" max="10" width="9.42578125" style="117" bestFit="1" customWidth="1"/>
    <col min="11" max="254" width="9.140625" style="117"/>
    <col min="255" max="255" width="15.85546875" style="117" customWidth="1"/>
    <col min="256" max="256" width="57.5703125" style="117" customWidth="1"/>
    <col min="257" max="257" width="20.140625" style="117" customWidth="1"/>
    <col min="258" max="259" width="17.5703125" style="117" bestFit="1" customWidth="1"/>
    <col min="260" max="260" width="16.42578125" style="117" bestFit="1" customWidth="1"/>
    <col min="261" max="261" width="15.5703125" style="117" bestFit="1" customWidth="1"/>
    <col min="262" max="262" width="11.85546875" style="117" bestFit="1" customWidth="1"/>
    <col min="263" max="263" width="15.42578125" style="117" bestFit="1" customWidth="1"/>
    <col min="264" max="264" width="9.42578125" style="117" bestFit="1" customWidth="1"/>
    <col min="265" max="265" width="15.42578125" style="117" bestFit="1" customWidth="1"/>
    <col min="266" max="266" width="9.42578125" style="117" bestFit="1" customWidth="1"/>
    <col min="267" max="510" width="9.140625" style="117"/>
    <col min="511" max="511" width="15.85546875" style="117" customWidth="1"/>
    <col min="512" max="512" width="57.5703125" style="117" customWidth="1"/>
    <col min="513" max="513" width="20.140625" style="117" customWidth="1"/>
    <col min="514" max="515" width="17.5703125" style="117" bestFit="1" customWidth="1"/>
    <col min="516" max="516" width="16.42578125" style="117" bestFit="1" customWidth="1"/>
    <col min="517" max="517" width="15.5703125" style="117" bestFit="1" customWidth="1"/>
    <col min="518" max="518" width="11.85546875" style="117" bestFit="1" customWidth="1"/>
    <col min="519" max="519" width="15.42578125" style="117" bestFit="1" customWidth="1"/>
    <col min="520" max="520" width="9.42578125" style="117" bestFit="1" customWidth="1"/>
    <col min="521" max="521" width="15.42578125" style="117" bestFit="1" customWidth="1"/>
    <col min="522" max="522" width="9.42578125" style="117" bestFit="1" customWidth="1"/>
    <col min="523" max="766" width="9.140625" style="117"/>
    <col min="767" max="767" width="15.85546875" style="117" customWidth="1"/>
    <col min="768" max="768" width="57.5703125" style="117" customWidth="1"/>
    <col min="769" max="769" width="20.140625" style="117" customWidth="1"/>
    <col min="770" max="771" width="17.5703125" style="117" bestFit="1" customWidth="1"/>
    <col min="772" max="772" width="16.42578125" style="117" bestFit="1" customWidth="1"/>
    <col min="773" max="773" width="15.5703125" style="117" bestFit="1" customWidth="1"/>
    <col min="774" max="774" width="11.85546875" style="117" bestFit="1" customWidth="1"/>
    <col min="775" max="775" width="15.42578125" style="117" bestFit="1" customWidth="1"/>
    <col min="776" max="776" width="9.42578125" style="117" bestFit="1" customWidth="1"/>
    <col min="777" max="777" width="15.42578125" style="117" bestFit="1" customWidth="1"/>
    <col min="778" max="778" width="9.42578125" style="117" bestFit="1" customWidth="1"/>
    <col min="779" max="1022" width="9.140625" style="117"/>
    <col min="1023" max="1023" width="15.85546875" style="117" customWidth="1"/>
    <col min="1024" max="1024" width="57.5703125" style="117" customWidth="1"/>
    <col min="1025" max="1025" width="20.140625" style="117" customWidth="1"/>
    <col min="1026" max="1027" width="17.5703125" style="117" bestFit="1" customWidth="1"/>
    <col min="1028" max="1028" width="16.42578125" style="117" bestFit="1" customWidth="1"/>
    <col min="1029" max="1029" width="15.5703125" style="117" bestFit="1" customWidth="1"/>
    <col min="1030" max="1030" width="11.85546875" style="117" bestFit="1" customWidth="1"/>
    <col min="1031" max="1031" width="15.42578125" style="117" bestFit="1" customWidth="1"/>
    <col min="1032" max="1032" width="9.42578125" style="117" bestFit="1" customWidth="1"/>
    <col min="1033" max="1033" width="15.42578125" style="117" bestFit="1" customWidth="1"/>
    <col min="1034" max="1034" width="9.42578125" style="117" bestFit="1" customWidth="1"/>
    <col min="1035" max="1278" width="9.140625" style="117"/>
    <col min="1279" max="1279" width="15.85546875" style="117" customWidth="1"/>
    <col min="1280" max="1280" width="57.5703125" style="117" customWidth="1"/>
    <col min="1281" max="1281" width="20.140625" style="117" customWidth="1"/>
    <col min="1282" max="1283" width="17.5703125" style="117" bestFit="1" customWidth="1"/>
    <col min="1284" max="1284" width="16.42578125" style="117" bestFit="1" customWidth="1"/>
    <col min="1285" max="1285" width="15.5703125" style="117" bestFit="1" customWidth="1"/>
    <col min="1286" max="1286" width="11.85546875" style="117" bestFit="1" customWidth="1"/>
    <col min="1287" max="1287" width="15.42578125" style="117" bestFit="1" customWidth="1"/>
    <col min="1288" max="1288" width="9.42578125" style="117" bestFit="1" customWidth="1"/>
    <col min="1289" max="1289" width="15.42578125" style="117" bestFit="1" customWidth="1"/>
    <col min="1290" max="1290" width="9.42578125" style="117" bestFit="1" customWidth="1"/>
    <col min="1291" max="1534" width="9.140625" style="117"/>
    <col min="1535" max="1535" width="15.85546875" style="117" customWidth="1"/>
    <col min="1536" max="1536" width="57.5703125" style="117" customWidth="1"/>
    <col min="1537" max="1537" width="20.140625" style="117" customWidth="1"/>
    <col min="1538" max="1539" width="17.5703125" style="117" bestFit="1" customWidth="1"/>
    <col min="1540" max="1540" width="16.42578125" style="117" bestFit="1" customWidth="1"/>
    <col min="1541" max="1541" width="15.5703125" style="117" bestFit="1" customWidth="1"/>
    <col min="1542" max="1542" width="11.85546875" style="117" bestFit="1" customWidth="1"/>
    <col min="1543" max="1543" width="15.42578125" style="117" bestFit="1" customWidth="1"/>
    <col min="1544" max="1544" width="9.42578125" style="117" bestFit="1" customWidth="1"/>
    <col min="1545" max="1545" width="15.42578125" style="117" bestFit="1" customWidth="1"/>
    <col min="1546" max="1546" width="9.42578125" style="117" bestFit="1" customWidth="1"/>
    <col min="1547" max="1790" width="9.140625" style="117"/>
    <col min="1791" max="1791" width="15.85546875" style="117" customWidth="1"/>
    <col min="1792" max="1792" width="57.5703125" style="117" customWidth="1"/>
    <col min="1793" max="1793" width="20.140625" style="117" customWidth="1"/>
    <col min="1794" max="1795" width="17.5703125" style="117" bestFit="1" customWidth="1"/>
    <col min="1796" max="1796" width="16.42578125" style="117" bestFit="1" customWidth="1"/>
    <col min="1797" max="1797" width="15.5703125" style="117" bestFit="1" customWidth="1"/>
    <col min="1798" max="1798" width="11.85546875" style="117" bestFit="1" customWidth="1"/>
    <col min="1799" max="1799" width="15.42578125" style="117" bestFit="1" customWidth="1"/>
    <col min="1800" max="1800" width="9.42578125" style="117" bestFit="1" customWidth="1"/>
    <col min="1801" max="1801" width="15.42578125" style="117" bestFit="1" customWidth="1"/>
    <col min="1802" max="1802" width="9.42578125" style="117" bestFit="1" customWidth="1"/>
    <col min="1803" max="2046" width="9.140625" style="117"/>
    <col min="2047" max="2047" width="15.85546875" style="117" customWidth="1"/>
    <col min="2048" max="2048" width="57.5703125" style="117" customWidth="1"/>
    <col min="2049" max="2049" width="20.140625" style="117" customWidth="1"/>
    <col min="2050" max="2051" width="17.5703125" style="117" bestFit="1" customWidth="1"/>
    <col min="2052" max="2052" width="16.42578125" style="117" bestFit="1" customWidth="1"/>
    <col min="2053" max="2053" width="15.5703125" style="117" bestFit="1" customWidth="1"/>
    <col min="2054" max="2054" width="11.85546875" style="117" bestFit="1" customWidth="1"/>
    <col min="2055" max="2055" width="15.42578125" style="117" bestFit="1" customWidth="1"/>
    <col min="2056" max="2056" width="9.42578125" style="117" bestFit="1" customWidth="1"/>
    <col min="2057" max="2057" width="15.42578125" style="117" bestFit="1" customWidth="1"/>
    <col min="2058" max="2058" width="9.42578125" style="117" bestFit="1" customWidth="1"/>
    <col min="2059" max="2302" width="9.140625" style="117"/>
    <col min="2303" max="2303" width="15.85546875" style="117" customWidth="1"/>
    <col min="2304" max="2304" width="57.5703125" style="117" customWidth="1"/>
    <col min="2305" max="2305" width="20.140625" style="117" customWidth="1"/>
    <col min="2306" max="2307" width="17.5703125" style="117" bestFit="1" customWidth="1"/>
    <col min="2308" max="2308" width="16.42578125" style="117" bestFit="1" customWidth="1"/>
    <col min="2309" max="2309" width="15.5703125" style="117" bestFit="1" customWidth="1"/>
    <col min="2310" max="2310" width="11.85546875" style="117" bestFit="1" customWidth="1"/>
    <col min="2311" max="2311" width="15.42578125" style="117" bestFit="1" customWidth="1"/>
    <col min="2312" max="2312" width="9.42578125" style="117" bestFit="1" customWidth="1"/>
    <col min="2313" max="2313" width="15.42578125" style="117" bestFit="1" customWidth="1"/>
    <col min="2314" max="2314" width="9.42578125" style="117" bestFit="1" customWidth="1"/>
    <col min="2315" max="2558" width="9.140625" style="117"/>
    <col min="2559" max="2559" width="15.85546875" style="117" customWidth="1"/>
    <col min="2560" max="2560" width="57.5703125" style="117" customWidth="1"/>
    <col min="2561" max="2561" width="20.140625" style="117" customWidth="1"/>
    <col min="2562" max="2563" width="17.5703125" style="117" bestFit="1" customWidth="1"/>
    <col min="2564" max="2564" width="16.42578125" style="117" bestFit="1" customWidth="1"/>
    <col min="2565" max="2565" width="15.5703125" style="117" bestFit="1" customWidth="1"/>
    <col min="2566" max="2566" width="11.85546875" style="117" bestFit="1" customWidth="1"/>
    <col min="2567" max="2567" width="15.42578125" style="117" bestFit="1" customWidth="1"/>
    <col min="2568" max="2568" width="9.42578125" style="117" bestFit="1" customWidth="1"/>
    <col min="2569" max="2569" width="15.42578125" style="117" bestFit="1" customWidth="1"/>
    <col min="2570" max="2570" width="9.42578125" style="117" bestFit="1" customWidth="1"/>
    <col min="2571" max="2814" width="9.140625" style="117"/>
    <col min="2815" max="2815" width="15.85546875" style="117" customWidth="1"/>
    <col min="2816" max="2816" width="57.5703125" style="117" customWidth="1"/>
    <col min="2817" max="2817" width="20.140625" style="117" customWidth="1"/>
    <col min="2818" max="2819" width="17.5703125" style="117" bestFit="1" customWidth="1"/>
    <col min="2820" max="2820" width="16.42578125" style="117" bestFit="1" customWidth="1"/>
    <col min="2821" max="2821" width="15.5703125" style="117" bestFit="1" customWidth="1"/>
    <col min="2822" max="2822" width="11.85546875" style="117" bestFit="1" customWidth="1"/>
    <col min="2823" max="2823" width="15.42578125" style="117" bestFit="1" customWidth="1"/>
    <col min="2824" max="2824" width="9.42578125" style="117" bestFit="1" customWidth="1"/>
    <col min="2825" max="2825" width="15.42578125" style="117" bestFit="1" customWidth="1"/>
    <col min="2826" max="2826" width="9.42578125" style="117" bestFit="1" customWidth="1"/>
    <col min="2827" max="3070" width="9.140625" style="117"/>
    <col min="3071" max="3071" width="15.85546875" style="117" customWidth="1"/>
    <col min="3072" max="3072" width="57.5703125" style="117" customWidth="1"/>
    <col min="3073" max="3073" width="20.140625" style="117" customWidth="1"/>
    <col min="3074" max="3075" width="17.5703125" style="117" bestFit="1" customWidth="1"/>
    <col min="3076" max="3076" width="16.42578125" style="117" bestFit="1" customWidth="1"/>
    <col min="3077" max="3077" width="15.5703125" style="117" bestFit="1" customWidth="1"/>
    <col min="3078" max="3078" width="11.85546875" style="117" bestFit="1" customWidth="1"/>
    <col min="3079" max="3079" width="15.42578125" style="117" bestFit="1" customWidth="1"/>
    <col min="3080" max="3080" width="9.42578125" style="117" bestFit="1" customWidth="1"/>
    <col min="3081" max="3081" width="15.42578125" style="117" bestFit="1" customWidth="1"/>
    <col min="3082" max="3082" width="9.42578125" style="117" bestFit="1" customWidth="1"/>
    <col min="3083" max="3326" width="9.140625" style="117"/>
    <col min="3327" max="3327" width="15.85546875" style="117" customWidth="1"/>
    <col min="3328" max="3328" width="57.5703125" style="117" customWidth="1"/>
    <col min="3329" max="3329" width="20.140625" style="117" customWidth="1"/>
    <col min="3330" max="3331" width="17.5703125" style="117" bestFit="1" customWidth="1"/>
    <col min="3332" max="3332" width="16.42578125" style="117" bestFit="1" customWidth="1"/>
    <col min="3333" max="3333" width="15.5703125" style="117" bestFit="1" customWidth="1"/>
    <col min="3334" max="3334" width="11.85546875" style="117" bestFit="1" customWidth="1"/>
    <col min="3335" max="3335" width="15.42578125" style="117" bestFit="1" customWidth="1"/>
    <col min="3336" max="3336" width="9.42578125" style="117" bestFit="1" customWidth="1"/>
    <col min="3337" max="3337" width="15.42578125" style="117" bestFit="1" customWidth="1"/>
    <col min="3338" max="3338" width="9.42578125" style="117" bestFit="1" customWidth="1"/>
    <col min="3339" max="3582" width="9.140625" style="117"/>
    <col min="3583" max="3583" width="15.85546875" style="117" customWidth="1"/>
    <col min="3584" max="3584" width="57.5703125" style="117" customWidth="1"/>
    <col min="3585" max="3585" width="20.140625" style="117" customWidth="1"/>
    <col min="3586" max="3587" width="17.5703125" style="117" bestFit="1" customWidth="1"/>
    <col min="3588" max="3588" width="16.42578125" style="117" bestFit="1" customWidth="1"/>
    <col min="3589" max="3589" width="15.5703125" style="117" bestFit="1" customWidth="1"/>
    <col min="3590" max="3590" width="11.85546875" style="117" bestFit="1" customWidth="1"/>
    <col min="3591" max="3591" width="15.42578125" style="117" bestFit="1" customWidth="1"/>
    <col min="3592" max="3592" width="9.42578125" style="117" bestFit="1" customWidth="1"/>
    <col min="3593" max="3593" width="15.42578125" style="117" bestFit="1" customWidth="1"/>
    <col min="3594" max="3594" width="9.42578125" style="117" bestFit="1" customWidth="1"/>
    <col min="3595" max="3838" width="9.140625" style="117"/>
    <col min="3839" max="3839" width="15.85546875" style="117" customWidth="1"/>
    <col min="3840" max="3840" width="57.5703125" style="117" customWidth="1"/>
    <col min="3841" max="3841" width="20.140625" style="117" customWidth="1"/>
    <col min="3842" max="3843" width="17.5703125" style="117" bestFit="1" customWidth="1"/>
    <col min="3844" max="3844" width="16.42578125" style="117" bestFit="1" customWidth="1"/>
    <col min="3845" max="3845" width="15.5703125" style="117" bestFit="1" customWidth="1"/>
    <col min="3846" max="3846" width="11.85546875" style="117" bestFit="1" customWidth="1"/>
    <col min="3847" max="3847" width="15.42578125" style="117" bestFit="1" customWidth="1"/>
    <col min="3848" max="3848" width="9.42578125" style="117" bestFit="1" customWidth="1"/>
    <col min="3849" max="3849" width="15.42578125" style="117" bestFit="1" customWidth="1"/>
    <col min="3850" max="3850" width="9.42578125" style="117" bestFit="1" customWidth="1"/>
    <col min="3851" max="4094" width="9.140625" style="117"/>
    <col min="4095" max="4095" width="15.85546875" style="117" customWidth="1"/>
    <col min="4096" max="4096" width="57.5703125" style="117" customWidth="1"/>
    <col min="4097" max="4097" width="20.140625" style="117" customWidth="1"/>
    <col min="4098" max="4099" width="17.5703125" style="117" bestFit="1" customWidth="1"/>
    <col min="4100" max="4100" width="16.42578125" style="117" bestFit="1" customWidth="1"/>
    <col min="4101" max="4101" width="15.5703125" style="117" bestFit="1" customWidth="1"/>
    <col min="4102" max="4102" width="11.85546875" style="117" bestFit="1" customWidth="1"/>
    <col min="4103" max="4103" width="15.42578125" style="117" bestFit="1" customWidth="1"/>
    <col min="4104" max="4104" width="9.42578125" style="117" bestFit="1" customWidth="1"/>
    <col min="4105" max="4105" width="15.42578125" style="117" bestFit="1" customWidth="1"/>
    <col min="4106" max="4106" width="9.42578125" style="117" bestFit="1" customWidth="1"/>
    <col min="4107" max="4350" width="9.140625" style="117"/>
    <col min="4351" max="4351" width="15.85546875" style="117" customWidth="1"/>
    <col min="4352" max="4352" width="57.5703125" style="117" customWidth="1"/>
    <col min="4353" max="4353" width="20.140625" style="117" customWidth="1"/>
    <col min="4354" max="4355" width="17.5703125" style="117" bestFit="1" customWidth="1"/>
    <col min="4356" max="4356" width="16.42578125" style="117" bestFit="1" customWidth="1"/>
    <col min="4357" max="4357" width="15.5703125" style="117" bestFit="1" customWidth="1"/>
    <col min="4358" max="4358" width="11.85546875" style="117" bestFit="1" customWidth="1"/>
    <col min="4359" max="4359" width="15.42578125" style="117" bestFit="1" customWidth="1"/>
    <col min="4360" max="4360" width="9.42578125" style="117" bestFit="1" customWidth="1"/>
    <col min="4361" max="4361" width="15.42578125" style="117" bestFit="1" customWidth="1"/>
    <col min="4362" max="4362" width="9.42578125" style="117" bestFit="1" customWidth="1"/>
    <col min="4363" max="4606" width="9.140625" style="117"/>
    <col min="4607" max="4607" width="15.85546875" style="117" customWidth="1"/>
    <col min="4608" max="4608" width="57.5703125" style="117" customWidth="1"/>
    <col min="4609" max="4609" width="20.140625" style="117" customWidth="1"/>
    <col min="4610" max="4611" width="17.5703125" style="117" bestFit="1" customWidth="1"/>
    <col min="4612" max="4612" width="16.42578125" style="117" bestFit="1" customWidth="1"/>
    <col min="4613" max="4613" width="15.5703125" style="117" bestFit="1" customWidth="1"/>
    <col min="4614" max="4614" width="11.85546875" style="117" bestFit="1" customWidth="1"/>
    <col min="4615" max="4615" width="15.42578125" style="117" bestFit="1" customWidth="1"/>
    <col min="4616" max="4616" width="9.42578125" style="117" bestFit="1" customWidth="1"/>
    <col min="4617" max="4617" width="15.42578125" style="117" bestFit="1" customWidth="1"/>
    <col min="4618" max="4618" width="9.42578125" style="117" bestFit="1" customWidth="1"/>
    <col min="4619" max="4862" width="9.140625" style="117"/>
    <col min="4863" max="4863" width="15.85546875" style="117" customWidth="1"/>
    <col min="4864" max="4864" width="57.5703125" style="117" customWidth="1"/>
    <col min="4865" max="4865" width="20.140625" style="117" customWidth="1"/>
    <col min="4866" max="4867" width="17.5703125" style="117" bestFit="1" customWidth="1"/>
    <col min="4868" max="4868" width="16.42578125" style="117" bestFit="1" customWidth="1"/>
    <col min="4869" max="4869" width="15.5703125" style="117" bestFit="1" customWidth="1"/>
    <col min="4870" max="4870" width="11.85546875" style="117" bestFit="1" customWidth="1"/>
    <col min="4871" max="4871" width="15.42578125" style="117" bestFit="1" customWidth="1"/>
    <col min="4872" max="4872" width="9.42578125" style="117" bestFit="1" customWidth="1"/>
    <col min="4873" max="4873" width="15.42578125" style="117" bestFit="1" customWidth="1"/>
    <col min="4874" max="4874" width="9.42578125" style="117" bestFit="1" customWidth="1"/>
    <col min="4875" max="5118" width="9.140625" style="117"/>
    <col min="5119" max="5119" width="15.85546875" style="117" customWidth="1"/>
    <col min="5120" max="5120" width="57.5703125" style="117" customWidth="1"/>
    <col min="5121" max="5121" width="20.140625" style="117" customWidth="1"/>
    <col min="5122" max="5123" width="17.5703125" style="117" bestFit="1" customWidth="1"/>
    <col min="5124" max="5124" width="16.42578125" style="117" bestFit="1" customWidth="1"/>
    <col min="5125" max="5125" width="15.5703125" style="117" bestFit="1" customWidth="1"/>
    <col min="5126" max="5126" width="11.85546875" style="117" bestFit="1" customWidth="1"/>
    <col min="5127" max="5127" width="15.42578125" style="117" bestFit="1" customWidth="1"/>
    <col min="5128" max="5128" width="9.42578125" style="117" bestFit="1" customWidth="1"/>
    <col min="5129" max="5129" width="15.42578125" style="117" bestFit="1" customWidth="1"/>
    <col min="5130" max="5130" width="9.42578125" style="117" bestFit="1" customWidth="1"/>
    <col min="5131" max="5374" width="9.140625" style="117"/>
    <col min="5375" max="5375" width="15.85546875" style="117" customWidth="1"/>
    <col min="5376" max="5376" width="57.5703125" style="117" customWidth="1"/>
    <col min="5377" max="5377" width="20.140625" style="117" customWidth="1"/>
    <col min="5378" max="5379" width="17.5703125" style="117" bestFit="1" customWidth="1"/>
    <col min="5380" max="5380" width="16.42578125" style="117" bestFit="1" customWidth="1"/>
    <col min="5381" max="5381" width="15.5703125" style="117" bestFit="1" customWidth="1"/>
    <col min="5382" max="5382" width="11.85546875" style="117" bestFit="1" customWidth="1"/>
    <col min="5383" max="5383" width="15.42578125" style="117" bestFit="1" customWidth="1"/>
    <col min="5384" max="5384" width="9.42578125" style="117" bestFit="1" customWidth="1"/>
    <col min="5385" max="5385" width="15.42578125" style="117" bestFit="1" customWidth="1"/>
    <col min="5386" max="5386" width="9.42578125" style="117" bestFit="1" customWidth="1"/>
    <col min="5387" max="5630" width="9.140625" style="117"/>
    <col min="5631" max="5631" width="15.85546875" style="117" customWidth="1"/>
    <col min="5632" max="5632" width="57.5703125" style="117" customWidth="1"/>
    <col min="5633" max="5633" width="20.140625" style="117" customWidth="1"/>
    <col min="5634" max="5635" width="17.5703125" style="117" bestFit="1" customWidth="1"/>
    <col min="5636" max="5636" width="16.42578125" style="117" bestFit="1" customWidth="1"/>
    <col min="5637" max="5637" width="15.5703125" style="117" bestFit="1" customWidth="1"/>
    <col min="5638" max="5638" width="11.85546875" style="117" bestFit="1" customWidth="1"/>
    <col min="5639" max="5639" width="15.42578125" style="117" bestFit="1" customWidth="1"/>
    <col min="5640" max="5640" width="9.42578125" style="117" bestFit="1" customWidth="1"/>
    <col min="5641" max="5641" width="15.42578125" style="117" bestFit="1" customWidth="1"/>
    <col min="5642" max="5642" width="9.42578125" style="117" bestFit="1" customWidth="1"/>
    <col min="5643" max="5886" width="9.140625" style="117"/>
    <col min="5887" max="5887" width="15.85546875" style="117" customWidth="1"/>
    <col min="5888" max="5888" width="57.5703125" style="117" customWidth="1"/>
    <col min="5889" max="5889" width="20.140625" style="117" customWidth="1"/>
    <col min="5890" max="5891" width="17.5703125" style="117" bestFit="1" customWidth="1"/>
    <col min="5892" max="5892" width="16.42578125" style="117" bestFit="1" customWidth="1"/>
    <col min="5893" max="5893" width="15.5703125" style="117" bestFit="1" customWidth="1"/>
    <col min="5894" max="5894" width="11.85546875" style="117" bestFit="1" customWidth="1"/>
    <col min="5895" max="5895" width="15.42578125" style="117" bestFit="1" customWidth="1"/>
    <col min="5896" max="5896" width="9.42578125" style="117" bestFit="1" customWidth="1"/>
    <col min="5897" max="5897" width="15.42578125" style="117" bestFit="1" customWidth="1"/>
    <col min="5898" max="5898" width="9.42578125" style="117" bestFit="1" customWidth="1"/>
    <col min="5899" max="6142" width="9.140625" style="117"/>
    <col min="6143" max="6143" width="15.85546875" style="117" customWidth="1"/>
    <col min="6144" max="6144" width="57.5703125" style="117" customWidth="1"/>
    <col min="6145" max="6145" width="20.140625" style="117" customWidth="1"/>
    <col min="6146" max="6147" width="17.5703125" style="117" bestFit="1" customWidth="1"/>
    <col min="6148" max="6148" width="16.42578125" style="117" bestFit="1" customWidth="1"/>
    <col min="6149" max="6149" width="15.5703125" style="117" bestFit="1" customWidth="1"/>
    <col min="6150" max="6150" width="11.85546875" style="117" bestFit="1" customWidth="1"/>
    <col min="6151" max="6151" width="15.42578125" style="117" bestFit="1" customWidth="1"/>
    <col min="6152" max="6152" width="9.42578125" style="117" bestFit="1" customWidth="1"/>
    <col min="6153" max="6153" width="15.42578125" style="117" bestFit="1" customWidth="1"/>
    <col min="6154" max="6154" width="9.42578125" style="117" bestFit="1" customWidth="1"/>
    <col min="6155" max="6398" width="9.140625" style="117"/>
    <col min="6399" max="6399" width="15.85546875" style="117" customWidth="1"/>
    <col min="6400" max="6400" width="57.5703125" style="117" customWidth="1"/>
    <col min="6401" max="6401" width="20.140625" style="117" customWidth="1"/>
    <col min="6402" max="6403" width="17.5703125" style="117" bestFit="1" customWidth="1"/>
    <col min="6404" max="6404" width="16.42578125" style="117" bestFit="1" customWidth="1"/>
    <col min="6405" max="6405" width="15.5703125" style="117" bestFit="1" customWidth="1"/>
    <col min="6406" max="6406" width="11.85546875" style="117" bestFit="1" customWidth="1"/>
    <col min="6407" max="6407" width="15.42578125" style="117" bestFit="1" customWidth="1"/>
    <col min="6408" max="6408" width="9.42578125" style="117" bestFit="1" customWidth="1"/>
    <col min="6409" max="6409" width="15.42578125" style="117" bestFit="1" customWidth="1"/>
    <col min="6410" max="6410" width="9.42578125" style="117" bestFit="1" customWidth="1"/>
    <col min="6411" max="6654" width="9.140625" style="117"/>
    <col min="6655" max="6655" width="15.85546875" style="117" customWidth="1"/>
    <col min="6656" max="6656" width="57.5703125" style="117" customWidth="1"/>
    <col min="6657" max="6657" width="20.140625" style="117" customWidth="1"/>
    <col min="6658" max="6659" width="17.5703125" style="117" bestFit="1" customWidth="1"/>
    <col min="6660" max="6660" width="16.42578125" style="117" bestFit="1" customWidth="1"/>
    <col min="6661" max="6661" width="15.5703125" style="117" bestFit="1" customWidth="1"/>
    <col min="6662" max="6662" width="11.85546875" style="117" bestFit="1" customWidth="1"/>
    <col min="6663" max="6663" width="15.42578125" style="117" bestFit="1" customWidth="1"/>
    <col min="6664" max="6664" width="9.42578125" style="117" bestFit="1" customWidth="1"/>
    <col min="6665" max="6665" width="15.42578125" style="117" bestFit="1" customWidth="1"/>
    <col min="6666" max="6666" width="9.42578125" style="117" bestFit="1" customWidth="1"/>
    <col min="6667" max="6910" width="9.140625" style="117"/>
    <col min="6911" max="6911" width="15.85546875" style="117" customWidth="1"/>
    <col min="6912" max="6912" width="57.5703125" style="117" customWidth="1"/>
    <col min="6913" max="6913" width="20.140625" style="117" customWidth="1"/>
    <col min="6914" max="6915" width="17.5703125" style="117" bestFit="1" customWidth="1"/>
    <col min="6916" max="6916" width="16.42578125" style="117" bestFit="1" customWidth="1"/>
    <col min="6917" max="6917" width="15.5703125" style="117" bestFit="1" customWidth="1"/>
    <col min="6918" max="6918" width="11.85546875" style="117" bestFit="1" customWidth="1"/>
    <col min="6919" max="6919" width="15.42578125" style="117" bestFit="1" customWidth="1"/>
    <col min="6920" max="6920" width="9.42578125" style="117" bestFit="1" customWidth="1"/>
    <col min="6921" max="6921" width="15.42578125" style="117" bestFit="1" customWidth="1"/>
    <col min="6922" max="6922" width="9.42578125" style="117" bestFit="1" customWidth="1"/>
    <col min="6923" max="7166" width="9.140625" style="117"/>
    <col min="7167" max="7167" width="15.85546875" style="117" customWidth="1"/>
    <col min="7168" max="7168" width="57.5703125" style="117" customWidth="1"/>
    <col min="7169" max="7169" width="20.140625" style="117" customWidth="1"/>
    <col min="7170" max="7171" width="17.5703125" style="117" bestFit="1" customWidth="1"/>
    <col min="7172" max="7172" width="16.42578125" style="117" bestFit="1" customWidth="1"/>
    <col min="7173" max="7173" width="15.5703125" style="117" bestFit="1" customWidth="1"/>
    <col min="7174" max="7174" width="11.85546875" style="117" bestFit="1" customWidth="1"/>
    <col min="7175" max="7175" width="15.42578125" style="117" bestFit="1" customWidth="1"/>
    <col min="7176" max="7176" width="9.42578125" style="117" bestFit="1" customWidth="1"/>
    <col min="7177" max="7177" width="15.42578125" style="117" bestFit="1" customWidth="1"/>
    <col min="7178" max="7178" width="9.42578125" style="117" bestFit="1" customWidth="1"/>
    <col min="7179" max="7422" width="9.140625" style="117"/>
    <col min="7423" max="7423" width="15.85546875" style="117" customWidth="1"/>
    <col min="7424" max="7424" width="57.5703125" style="117" customWidth="1"/>
    <col min="7425" max="7425" width="20.140625" style="117" customWidth="1"/>
    <col min="7426" max="7427" width="17.5703125" style="117" bestFit="1" customWidth="1"/>
    <col min="7428" max="7428" width="16.42578125" style="117" bestFit="1" customWidth="1"/>
    <col min="7429" max="7429" width="15.5703125" style="117" bestFit="1" customWidth="1"/>
    <col min="7430" max="7430" width="11.85546875" style="117" bestFit="1" customWidth="1"/>
    <col min="7431" max="7431" width="15.42578125" style="117" bestFit="1" customWidth="1"/>
    <col min="7432" max="7432" width="9.42578125" style="117" bestFit="1" customWidth="1"/>
    <col min="7433" max="7433" width="15.42578125" style="117" bestFit="1" customWidth="1"/>
    <col min="7434" max="7434" width="9.42578125" style="117" bestFit="1" customWidth="1"/>
    <col min="7435" max="7678" width="9.140625" style="117"/>
    <col min="7679" max="7679" width="15.85546875" style="117" customWidth="1"/>
    <col min="7680" max="7680" width="57.5703125" style="117" customWidth="1"/>
    <col min="7681" max="7681" width="20.140625" style="117" customWidth="1"/>
    <col min="7682" max="7683" width="17.5703125" style="117" bestFit="1" customWidth="1"/>
    <col min="7684" max="7684" width="16.42578125" style="117" bestFit="1" customWidth="1"/>
    <col min="7685" max="7685" width="15.5703125" style="117" bestFit="1" customWidth="1"/>
    <col min="7686" max="7686" width="11.85546875" style="117" bestFit="1" customWidth="1"/>
    <col min="7687" max="7687" width="15.42578125" style="117" bestFit="1" customWidth="1"/>
    <col min="7688" max="7688" width="9.42578125" style="117" bestFit="1" customWidth="1"/>
    <col min="7689" max="7689" width="15.42578125" style="117" bestFit="1" customWidth="1"/>
    <col min="7690" max="7690" width="9.42578125" style="117" bestFit="1" customWidth="1"/>
    <col min="7691" max="7934" width="9.140625" style="117"/>
    <col min="7935" max="7935" width="15.85546875" style="117" customWidth="1"/>
    <col min="7936" max="7936" width="57.5703125" style="117" customWidth="1"/>
    <col min="7937" max="7937" width="20.140625" style="117" customWidth="1"/>
    <col min="7938" max="7939" width="17.5703125" style="117" bestFit="1" customWidth="1"/>
    <col min="7940" max="7940" width="16.42578125" style="117" bestFit="1" customWidth="1"/>
    <col min="7941" max="7941" width="15.5703125" style="117" bestFit="1" customWidth="1"/>
    <col min="7942" max="7942" width="11.85546875" style="117" bestFit="1" customWidth="1"/>
    <col min="7943" max="7943" width="15.42578125" style="117" bestFit="1" customWidth="1"/>
    <col min="7944" max="7944" width="9.42578125" style="117" bestFit="1" customWidth="1"/>
    <col min="7945" max="7945" width="15.42578125" style="117" bestFit="1" customWidth="1"/>
    <col min="7946" max="7946" width="9.42578125" style="117" bestFit="1" customWidth="1"/>
    <col min="7947" max="8190" width="9.140625" style="117"/>
    <col min="8191" max="8191" width="15.85546875" style="117" customWidth="1"/>
    <col min="8192" max="8192" width="57.5703125" style="117" customWidth="1"/>
    <col min="8193" max="8193" width="20.140625" style="117" customWidth="1"/>
    <col min="8194" max="8195" width="17.5703125" style="117" bestFit="1" customWidth="1"/>
    <col min="8196" max="8196" width="16.42578125" style="117" bestFit="1" customWidth="1"/>
    <col min="8197" max="8197" width="15.5703125" style="117" bestFit="1" customWidth="1"/>
    <col min="8198" max="8198" width="11.85546875" style="117" bestFit="1" customWidth="1"/>
    <col min="8199" max="8199" width="15.42578125" style="117" bestFit="1" customWidth="1"/>
    <col min="8200" max="8200" width="9.42578125" style="117" bestFit="1" customWidth="1"/>
    <col min="8201" max="8201" width="15.42578125" style="117" bestFit="1" customWidth="1"/>
    <col min="8202" max="8202" width="9.42578125" style="117" bestFit="1" customWidth="1"/>
    <col min="8203" max="8446" width="9.140625" style="117"/>
    <col min="8447" max="8447" width="15.85546875" style="117" customWidth="1"/>
    <col min="8448" max="8448" width="57.5703125" style="117" customWidth="1"/>
    <col min="8449" max="8449" width="20.140625" style="117" customWidth="1"/>
    <col min="8450" max="8451" width="17.5703125" style="117" bestFit="1" customWidth="1"/>
    <col min="8452" max="8452" width="16.42578125" style="117" bestFit="1" customWidth="1"/>
    <col min="8453" max="8453" width="15.5703125" style="117" bestFit="1" customWidth="1"/>
    <col min="8454" max="8454" width="11.85546875" style="117" bestFit="1" customWidth="1"/>
    <col min="8455" max="8455" width="15.42578125" style="117" bestFit="1" customWidth="1"/>
    <col min="8456" max="8456" width="9.42578125" style="117" bestFit="1" customWidth="1"/>
    <col min="8457" max="8457" width="15.42578125" style="117" bestFit="1" customWidth="1"/>
    <col min="8458" max="8458" width="9.42578125" style="117" bestFit="1" customWidth="1"/>
    <col min="8459" max="8702" width="9.140625" style="117"/>
    <col min="8703" max="8703" width="15.85546875" style="117" customWidth="1"/>
    <col min="8704" max="8704" width="57.5703125" style="117" customWidth="1"/>
    <col min="8705" max="8705" width="20.140625" style="117" customWidth="1"/>
    <col min="8706" max="8707" width="17.5703125" style="117" bestFit="1" customWidth="1"/>
    <col min="8708" max="8708" width="16.42578125" style="117" bestFit="1" customWidth="1"/>
    <col min="8709" max="8709" width="15.5703125" style="117" bestFit="1" customWidth="1"/>
    <col min="8710" max="8710" width="11.85546875" style="117" bestFit="1" customWidth="1"/>
    <col min="8711" max="8711" width="15.42578125" style="117" bestFit="1" customWidth="1"/>
    <col min="8712" max="8712" width="9.42578125" style="117" bestFit="1" customWidth="1"/>
    <col min="8713" max="8713" width="15.42578125" style="117" bestFit="1" customWidth="1"/>
    <col min="8714" max="8714" width="9.42578125" style="117" bestFit="1" customWidth="1"/>
    <col min="8715" max="8958" width="9.140625" style="117"/>
    <col min="8959" max="8959" width="15.85546875" style="117" customWidth="1"/>
    <col min="8960" max="8960" width="57.5703125" style="117" customWidth="1"/>
    <col min="8961" max="8961" width="20.140625" style="117" customWidth="1"/>
    <col min="8962" max="8963" width="17.5703125" style="117" bestFit="1" customWidth="1"/>
    <col min="8964" max="8964" width="16.42578125" style="117" bestFit="1" customWidth="1"/>
    <col min="8965" max="8965" width="15.5703125" style="117" bestFit="1" customWidth="1"/>
    <col min="8966" max="8966" width="11.85546875" style="117" bestFit="1" customWidth="1"/>
    <col min="8967" max="8967" width="15.42578125" style="117" bestFit="1" customWidth="1"/>
    <col min="8968" max="8968" width="9.42578125" style="117" bestFit="1" customWidth="1"/>
    <col min="8969" max="8969" width="15.42578125" style="117" bestFit="1" customWidth="1"/>
    <col min="8970" max="8970" width="9.42578125" style="117" bestFit="1" customWidth="1"/>
    <col min="8971" max="9214" width="9.140625" style="117"/>
    <col min="9215" max="9215" width="15.85546875" style="117" customWidth="1"/>
    <col min="9216" max="9216" width="57.5703125" style="117" customWidth="1"/>
    <col min="9217" max="9217" width="20.140625" style="117" customWidth="1"/>
    <col min="9218" max="9219" width="17.5703125" style="117" bestFit="1" customWidth="1"/>
    <col min="9220" max="9220" width="16.42578125" style="117" bestFit="1" customWidth="1"/>
    <col min="9221" max="9221" width="15.5703125" style="117" bestFit="1" customWidth="1"/>
    <col min="9222" max="9222" width="11.85546875" style="117" bestFit="1" customWidth="1"/>
    <col min="9223" max="9223" width="15.42578125" style="117" bestFit="1" customWidth="1"/>
    <col min="9224" max="9224" width="9.42578125" style="117" bestFit="1" customWidth="1"/>
    <col min="9225" max="9225" width="15.42578125" style="117" bestFit="1" customWidth="1"/>
    <col min="9226" max="9226" width="9.42578125" style="117" bestFit="1" customWidth="1"/>
    <col min="9227" max="9470" width="9.140625" style="117"/>
    <col min="9471" max="9471" width="15.85546875" style="117" customWidth="1"/>
    <col min="9472" max="9472" width="57.5703125" style="117" customWidth="1"/>
    <col min="9473" max="9473" width="20.140625" style="117" customWidth="1"/>
    <col min="9474" max="9475" width="17.5703125" style="117" bestFit="1" customWidth="1"/>
    <col min="9476" max="9476" width="16.42578125" style="117" bestFit="1" customWidth="1"/>
    <col min="9477" max="9477" width="15.5703125" style="117" bestFit="1" customWidth="1"/>
    <col min="9478" max="9478" width="11.85546875" style="117" bestFit="1" customWidth="1"/>
    <col min="9479" max="9479" width="15.42578125" style="117" bestFit="1" customWidth="1"/>
    <col min="9480" max="9480" width="9.42578125" style="117" bestFit="1" customWidth="1"/>
    <col min="9481" max="9481" width="15.42578125" style="117" bestFit="1" customWidth="1"/>
    <col min="9482" max="9482" width="9.42578125" style="117" bestFit="1" customWidth="1"/>
    <col min="9483" max="9726" width="9.140625" style="117"/>
    <col min="9727" max="9727" width="15.85546875" style="117" customWidth="1"/>
    <col min="9728" max="9728" width="57.5703125" style="117" customWidth="1"/>
    <col min="9729" max="9729" width="20.140625" style="117" customWidth="1"/>
    <col min="9730" max="9731" width="17.5703125" style="117" bestFit="1" customWidth="1"/>
    <col min="9732" max="9732" width="16.42578125" style="117" bestFit="1" customWidth="1"/>
    <col min="9733" max="9733" width="15.5703125" style="117" bestFit="1" customWidth="1"/>
    <col min="9734" max="9734" width="11.85546875" style="117" bestFit="1" customWidth="1"/>
    <col min="9735" max="9735" width="15.42578125" style="117" bestFit="1" customWidth="1"/>
    <col min="9736" max="9736" width="9.42578125" style="117" bestFit="1" customWidth="1"/>
    <col min="9737" max="9737" width="15.42578125" style="117" bestFit="1" customWidth="1"/>
    <col min="9738" max="9738" width="9.42578125" style="117" bestFit="1" customWidth="1"/>
    <col min="9739" max="9982" width="9.140625" style="117"/>
    <col min="9983" max="9983" width="15.85546875" style="117" customWidth="1"/>
    <col min="9984" max="9984" width="57.5703125" style="117" customWidth="1"/>
    <col min="9985" max="9985" width="20.140625" style="117" customWidth="1"/>
    <col min="9986" max="9987" width="17.5703125" style="117" bestFit="1" customWidth="1"/>
    <col min="9988" max="9988" width="16.42578125" style="117" bestFit="1" customWidth="1"/>
    <col min="9989" max="9989" width="15.5703125" style="117" bestFit="1" customWidth="1"/>
    <col min="9990" max="9990" width="11.85546875" style="117" bestFit="1" customWidth="1"/>
    <col min="9991" max="9991" width="15.42578125" style="117" bestFit="1" customWidth="1"/>
    <col min="9992" max="9992" width="9.42578125" style="117" bestFit="1" customWidth="1"/>
    <col min="9993" max="9993" width="15.42578125" style="117" bestFit="1" customWidth="1"/>
    <col min="9994" max="9994" width="9.42578125" style="117" bestFit="1" customWidth="1"/>
    <col min="9995" max="10238" width="9.140625" style="117"/>
    <col min="10239" max="10239" width="15.85546875" style="117" customWidth="1"/>
    <col min="10240" max="10240" width="57.5703125" style="117" customWidth="1"/>
    <col min="10241" max="10241" width="20.140625" style="117" customWidth="1"/>
    <col min="10242" max="10243" width="17.5703125" style="117" bestFit="1" customWidth="1"/>
    <col min="10244" max="10244" width="16.42578125" style="117" bestFit="1" customWidth="1"/>
    <col min="10245" max="10245" width="15.5703125" style="117" bestFit="1" customWidth="1"/>
    <col min="10246" max="10246" width="11.85546875" style="117" bestFit="1" customWidth="1"/>
    <col min="10247" max="10247" width="15.42578125" style="117" bestFit="1" customWidth="1"/>
    <col min="10248" max="10248" width="9.42578125" style="117" bestFit="1" customWidth="1"/>
    <col min="10249" max="10249" width="15.42578125" style="117" bestFit="1" customWidth="1"/>
    <col min="10250" max="10250" width="9.42578125" style="117" bestFit="1" customWidth="1"/>
    <col min="10251" max="10494" width="9.140625" style="117"/>
    <col min="10495" max="10495" width="15.85546875" style="117" customWidth="1"/>
    <col min="10496" max="10496" width="57.5703125" style="117" customWidth="1"/>
    <col min="10497" max="10497" width="20.140625" style="117" customWidth="1"/>
    <col min="10498" max="10499" width="17.5703125" style="117" bestFit="1" customWidth="1"/>
    <col min="10500" max="10500" width="16.42578125" style="117" bestFit="1" customWidth="1"/>
    <col min="10501" max="10501" width="15.5703125" style="117" bestFit="1" customWidth="1"/>
    <col min="10502" max="10502" width="11.85546875" style="117" bestFit="1" customWidth="1"/>
    <col min="10503" max="10503" width="15.42578125" style="117" bestFit="1" customWidth="1"/>
    <col min="10504" max="10504" width="9.42578125" style="117" bestFit="1" customWidth="1"/>
    <col min="10505" max="10505" width="15.42578125" style="117" bestFit="1" customWidth="1"/>
    <col min="10506" max="10506" width="9.42578125" style="117" bestFit="1" customWidth="1"/>
    <col min="10507" max="10750" width="9.140625" style="117"/>
    <col min="10751" max="10751" width="15.85546875" style="117" customWidth="1"/>
    <col min="10752" max="10752" width="57.5703125" style="117" customWidth="1"/>
    <col min="10753" max="10753" width="20.140625" style="117" customWidth="1"/>
    <col min="10754" max="10755" width="17.5703125" style="117" bestFit="1" customWidth="1"/>
    <col min="10756" max="10756" width="16.42578125" style="117" bestFit="1" customWidth="1"/>
    <col min="10757" max="10757" width="15.5703125" style="117" bestFit="1" customWidth="1"/>
    <col min="10758" max="10758" width="11.85546875" style="117" bestFit="1" customWidth="1"/>
    <col min="10759" max="10759" width="15.42578125" style="117" bestFit="1" customWidth="1"/>
    <col min="10760" max="10760" width="9.42578125" style="117" bestFit="1" customWidth="1"/>
    <col min="10761" max="10761" width="15.42578125" style="117" bestFit="1" customWidth="1"/>
    <col min="10762" max="10762" width="9.42578125" style="117" bestFit="1" customWidth="1"/>
    <col min="10763" max="11006" width="9.140625" style="117"/>
    <col min="11007" max="11007" width="15.85546875" style="117" customWidth="1"/>
    <col min="11008" max="11008" width="57.5703125" style="117" customWidth="1"/>
    <col min="11009" max="11009" width="20.140625" style="117" customWidth="1"/>
    <col min="11010" max="11011" width="17.5703125" style="117" bestFit="1" customWidth="1"/>
    <col min="11012" max="11012" width="16.42578125" style="117" bestFit="1" customWidth="1"/>
    <col min="11013" max="11013" width="15.5703125" style="117" bestFit="1" customWidth="1"/>
    <col min="11014" max="11014" width="11.85546875" style="117" bestFit="1" customWidth="1"/>
    <col min="11015" max="11015" width="15.42578125" style="117" bestFit="1" customWidth="1"/>
    <col min="11016" max="11016" width="9.42578125" style="117" bestFit="1" customWidth="1"/>
    <col min="11017" max="11017" width="15.42578125" style="117" bestFit="1" customWidth="1"/>
    <col min="11018" max="11018" width="9.42578125" style="117" bestFit="1" customWidth="1"/>
    <col min="11019" max="11262" width="9.140625" style="117"/>
    <col min="11263" max="11263" width="15.85546875" style="117" customWidth="1"/>
    <col min="11264" max="11264" width="57.5703125" style="117" customWidth="1"/>
    <col min="11265" max="11265" width="20.140625" style="117" customWidth="1"/>
    <col min="11266" max="11267" width="17.5703125" style="117" bestFit="1" customWidth="1"/>
    <col min="11268" max="11268" width="16.42578125" style="117" bestFit="1" customWidth="1"/>
    <col min="11269" max="11269" width="15.5703125" style="117" bestFit="1" customWidth="1"/>
    <col min="11270" max="11270" width="11.85546875" style="117" bestFit="1" customWidth="1"/>
    <col min="11271" max="11271" width="15.42578125" style="117" bestFit="1" customWidth="1"/>
    <col min="11272" max="11272" width="9.42578125" style="117" bestFit="1" customWidth="1"/>
    <col min="11273" max="11273" width="15.42578125" style="117" bestFit="1" customWidth="1"/>
    <col min="11274" max="11274" width="9.42578125" style="117" bestFit="1" customWidth="1"/>
    <col min="11275" max="11518" width="9.140625" style="117"/>
    <col min="11519" max="11519" width="15.85546875" style="117" customWidth="1"/>
    <col min="11520" max="11520" width="57.5703125" style="117" customWidth="1"/>
    <col min="11521" max="11521" width="20.140625" style="117" customWidth="1"/>
    <col min="11522" max="11523" width="17.5703125" style="117" bestFit="1" customWidth="1"/>
    <col min="11524" max="11524" width="16.42578125" style="117" bestFit="1" customWidth="1"/>
    <col min="11525" max="11525" width="15.5703125" style="117" bestFit="1" customWidth="1"/>
    <col min="11526" max="11526" width="11.85546875" style="117" bestFit="1" customWidth="1"/>
    <col min="11527" max="11527" width="15.42578125" style="117" bestFit="1" customWidth="1"/>
    <col min="11528" max="11528" width="9.42578125" style="117" bestFit="1" customWidth="1"/>
    <col min="11529" max="11529" width="15.42578125" style="117" bestFit="1" customWidth="1"/>
    <col min="11530" max="11530" width="9.42578125" style="117" bestFit="1" customWidth="1"/>
    <col min="11531" max="11774" width="9.140625" style="117"/>
    <col min="11775" max="11775" width="15.85546875" style="117" customWidth="1"/>
    <col min="11776" max="11776" width="57.5703125" style="117" customWidth="1"/>
    <col min="11777" max="11777" width="20.140625" style="117" customWidth="1"/>
    <col min="11778" max="11779" width="17.5703125" style="117" bestFit="1" customWidth="1"/>
    <col min="11780" max="11780" width="16.42578125" style="117" bestFit="1" customWidth="1"/>
    <col min="11781" max="11781" width="15.5703125" style="117" bestFit="1" customWidth="1"/>
    <col min="11782" max="11782" width="11.85546875" style="117" bestFit="1" customWidth="1"/>
    <col min="11783" max="11783" width="15.42578125" style="117" bestFit="1" customWidth="1"/>
    <col min="11784" max="11784" width="9.42578125" style="117" bestFit="1" customWidth="1"/>
    <col min="11785" max="11785" width="15.42578125" style="117" bestFit="1" customWidth="1"/>
    <col min="11786" max="11786" width="9.42578125" style="117" bestFit="1" customWidth="1"/>
    <col min="11787" max="12030" width="9.140625" style="117"/>
    <col min="12031" max="12031" width="15.85546875" style="117" customWidth="1"/>
    <col min="12032" max="12032" width="57.5703125" style="117" customWidth="1"/>
    <col min="12033" max="12033" width="20.140625" style="117" customWidth="1"/>
    <col min="12034" max="12035" width="17.5703125" style="117" bestFit="1" customWidth="1"/>
    <col min="12036" max="12036" width="16.42578125" style="117" bestFit="1" customWidth="1"/>
    <col min="12037" max="12037" width="15.5703125" style="117" bestFit="1" customWidth="1"/>
    <col min="12038" max="12038" width="11.85546875" style="117" bestFit="1" customWidth="1"/>
    <col min="12039" max="12039" width="15.42578125" style="117" bestFit="1" customWidth="1"/>
    <col min="12040" max="12040" width="9.42578125" style="117" bestFit="1" customWidth="1"/>
    <col min="12041" max="12041" width="15.42578125" style="117" bestFit="1" customWidth="1"/>
    <col min="12042" max="12042" width="9.42578125" style="117" bestFit="1" customWidth="1"/>
    <col min="12043" max="12286" width="9.140625" style="117"/>
    <col min="12287" max="12287" width="15.85546875" style="117" customWidth="1"/>
    <col min="12288" max="12288" width="57.5703125" style="117" customWidth="1"/>
    <col min="12289" max="12289" width="20.140625" style="117" customWidth="1"/>
    <col min="12290" max="12291" width="17.5703125" style="117" bestFit="1" customWidth="1"/>
    <col min="12292" max="12292" width="16.42578125" style="117" bestFit="1" customWidth="1"/>
    <col min="12293" max="12293" width="15.5703125" style="117" bestFit="1" customWidth="1"/>
    <col min="12294" max="12294" width="11.85546875" style="117" bestFit="1" customWidth="1"/>
    <col min="12295" max="12295" width="15.42578125" style="117" bestFit="1" customWidth="1"/>
    <col min="12296" max="12296" width="9.42578125" style="117" bestFit="1" customWidth="1"/>
    <col min="12297" max="12297" width="15.42578125" style="117" bestFit="1" customWidth="1"/>
    <col min="12298" max="12298" width="9.42578125" style="117" bestFit="1" customWidth="1"/>
    <col min="12299" max="12542" width="9.140625" style="117"/>
    <col min="12543" max="12543" width="15.85546875" style="117" customWidth="1"/>
    <col min="12544" max="12544" width="57.5703125" style="117" customWidth="1"/>
    <col min="12545" max="12545" width="20.140625" style="117" customWidth="1"/>
    <col min="12546" max="12547" width="17.5703125" style="117" bestFit="1" customWidth="1"/>
    <col min="12548" max="12548" width="16.42578125" style="117" bestFit="1" customWidth="1"/>
    <col min="12549" max="12549" width="15.5703125" style="117" bestFit="1" customWidth="1"/>
    <col min="12550" max="12550" width="11.85546875" style="117" bestFit="1" customWidth="1"/>
    <col min="12551" max="12551" width="15.42578125" style="117" bestFit="1" customWidth="1"/>
    <col min="12552" max="12552" width="9.42578125" style="117" bestFit="1" customWidth="1"/>
    <col min="12553" max="12553" width="15.42578125" style="117" bestFit="1" customWidth="1"/>
    <col min="12554" max="12554" width="9.42578125" style="117" bestFit="1" customWidth="1"/>
    <col min="12555" max="12798" width="9.140625" style="117"/>
    <col min="12799" max="12799" width="15.85546875" style="117" customWidth="1"/>
    <col min="12800" max="12800" width="57.5703125" style="117" customWidth="1"/>
    <col min="12801" max="12801" width="20.140625" style="117" customWidth="1"/>
    <col min="12802" max="12803" width="17.5703125" style="117" bestFit="1" customWidth="1"/>
    <col min="12804" max="12804" width="16.42578125" style="117" bestFit="1" customWidth="1"/>
    <col min="12805" max="12805" width="15.5703125" style="117" bestFit="1" customWidth="1"/>
    <col min="12806" max="12806" width="11.85546875" style="117" bestFit="1" customWidth="1"/>
    <col min="12807" max="12807" width="15.42578125" style="117" bestFit="1" customWidth="1"/>
    <col min="12808" max="12808" width="9.42578125" style="117" bestFit="1" customWidth="1"/>
    <col min="12809" max="12809" width="15.42578125" style="117" bestFit="1" customWidth="1"/>
    <col min="12810" max="12810" width="9.42578125" style="117" bestFit="1" customWidth="1"/>
    <col min="12811" max="13054" width="9.140625" style="117"/>
    <col min="13055" max="13055" width="15.85546875" style="117" customWidth="1"/>
    <col min="13056" max="13056" width="57.5703125" style="117" customWidth="1"/>
    <col min="13057" max="13057" width="20.140625" style="117" customWidth="1"/>
    <col min="13058" max="13059" width="17.5703125" style="117" bestFit="1" customWidth="1"/>
    <col min="13060" max="13060" width="16.42578125" style="117" bestFit="1" customWidth="1"/>
    <col min="13061" max="13061" width="15.5703125" style="117" bestFit="1" customWidth="1"/>
    <col min="13062" max="13062" width="11.85546875" style="117" bestFit="1" customWidth="1"/>
    <col min="13063" max="13063" width="15.42578125" style="117" bestFit="1" customWidth="1"/>
    <col min="13064" max="13064" width="9.42578125" style="117" bestFit="1" customWidth="1"/>
    <col min="13065" max="13065" width="15.42578125" style="117" bestFit="1" customWidth="1"/>
    <col min="13066" max="13066" width="9.42578125" style="117" bestFit="1" customWidth="1"/>
    <col min="13067" max="13310" width="9.140625" style="117"/>
    <col min="13311" max="13311" width="15.85546875" style="117" customWidth="1"/>
    <col min="13312" max="13312" width="57.5703125" style="117" customWidth="1"/>
    <col min="13313" max="13313" width="20.140625" style="117" customWidth="1"/>
    <col min="13314" max="13315" width="17.5703125" style="117" bestFit="1" customWidth="1"/>
    <col min="13316" max="13316" width="16.42578125" style="117" bestFit="1" customWidth="1"/>
    <col min="13317" max="13317" width="15.5703125" style="117" bestFit="1" customWidth="1"/>
    <col min="13318" max="13318" width="11.85546875" style="117" bestFit="1" customWidth="1"/>
    <col min="13319" max="13319" width="15.42578125" style="117" bestFit="1" customWidth="1"/>
    <col min="13320" max="13320" width="9.42578125" style="117" bestFit="1" customWidth="1"/>
    <col min="13321" max="13321" width="15.42578125" style="117" bestFit="1" customWidth="1"/>
    <col min="13322" max="13322" width="9.42578125" style="117" bestFit="1" customWidth="1"/>
    <col min="13323" max="13566" width="9.140625" style="117"/>
    <col min="13567" max="13567" width="15.85546875" style="117" customWidth="1"/>
    <col min="13568" max="13568" width="57.5703125" style="117" customWidth="1"/>
    <col min="13569" max="13569" width="20.140625" style="117" customWidth="1"/>
    <col min="13570" max="13571" width="17.5703125" style="117" bestFit="1" customWidth="1"/>
    <col min="13572" max="13572" width="16.42578125" style="117" bestFit="1" customWidth="1"/>
    <col min="13573" max="13573" width="15.5703125" style="117" bestFit="1" customWidth="1"/>
    <col min="13574" max="13574" width="11.85546875" style="117" bestFit="1" customWidth="1"/>
    <col min="13575" max="13575" width="15.42578125" style="117" bestFit="1" customWidth="1"/>
    <col min="13576" max="13576" width="9.42578125" style="117" bestFit="1" customWidth="1"/>
    <col min="13577" max="13577" width="15.42578125" style="117" bestFit="1" customWidth="1"/>
    <col min="13578" max="13578" width="9.42578125" style="117" bestFit="1" customWidth="1"/>
    <col min="13579" max="13822" width="9.140625" style="117"/>
    <col min="13823" max="13823" width="15.85546875" style="117" customWidth="1"/>
    <col min="13824" max="13824" width="57.5703125" style="117" customWidth="1"/>
    <col min="13825" max="13825" width="20.140625" style="117" customWidth="1"/>
    <col min="13826" max="13827" width="17.5703125" style="117" bestFit="1" customWidth="1"/>
    <col min="13828" max="13828" width="16.42578125" style="117" bestFit="1" customWidth="1"/>
    <col min="13829" max="13829" width="15.5703125" style="117" bestFit="1" customWidth="1"/>
    <col min="13830" max="13830" width="11.85546875" style="117" bestFit="1" customWidth="1"/>
    <col min="13831" max="13831" width="15.42578125" style="117" bestFit="1" customWidth="1"/>
    <col min="13832" max="13832" width="9.42578125" style="117" bestFit="1" customWidth="1"/>
    <col min="13833" max="13833" width="15.42578125" style="117" bestFit="1" customWidth="1"/>
    <col min="13834" max="13834" width="9.42578125" style="117" bestFit="1" customWidth="1"/>
    <col min="13835" max="14078" width="9.140625" style="117"/>
    <col min="14079" max="14079" width="15.85546875" style="117" customWidth="1"/>
    <col min="14080" max="14080" width="57.5703125" style="117" customWidth="1"/>
    <col min="14081" max="14081" width="20.140625" style="117" customWidth="1"/>
    <col min="14082" max="14083" width="17.5703125" style="117" bestFit="1" customWidth="1"/>
    <col min="14084" max="14084" width="16.42578125" style="117" bestFit="1" customWidth="1"/>
    <col min="14085" max="14085" width="15.5703125" style="117" bestFit="1" customWidth="1"/>
    <col min="14086" max="14086" width="11.85546875" style="117" bestFit="1" customWidth="1"/>
    <col min="14087" max="14087" width="15.42578125" style="117" bestFit="1" customWidth="1"/>
    <col min="14088" max="14088" width="9.42578125" style="117" bestFit="1" customWidth="1"/>
    <col min="14089" max="14089" width="15.42578125" style="117" bestFit="1" customWidth="1"/>
    <col min="14090" max="14090" width="9.42578125" style="117" bestFit="1" customWidth="1"/>
    <col min="14091" max="14334" width="9.140625" style="117"/>
    <col min="14335" max="14335" width="15.85546875" style="117" customWidth="1"/>
    <col min="14336" max="14336" width="57.5703125" style="117" customWidth="1"/>
    <col min="14337" max="14337" width="20.140625" style="117" customWidth="1"/>
    <col min="14338" max="14339" width="17.5703125" style="117" bestFit="1" customWidth="1"/>
    <col min="14340" max="14340" width="16.42578125" style="117" bestFit="1" customWidth="1"/>
    <col min="14341" max="14341" width="15.5703125" style="117" bestFit="1" customWidth="1"/>
    <col min="14342" max="14342" width="11.85546875" style="117" bestFit="1" customWidth="1"/>
    <col min="14343" max="14343" width="15.42578125" style="117" bestFit="1" customWidth="1"/>
    <col min="14344" max="14344" width="9.42578125" style="117" bestFit="1" customWidth="1"/>
    <col min="14345" max="14345" width="15.42578125" style="117" bestFit="1" customWidth="1"/>
    <col min="14346" max="14346" width="9.42578125" style="117" bestFit="1" customWidth="1"/>
    <col min="14347" max="14590" width="9.140625" style="117"/>
    <col min="14591" max="14591" width="15.85546875" style="117" customWidth="1"/>
    <col min="14592" max="14592" width="57.5703125" style="117" customWidth="1"/>
    <col min="14593" max="14593" width="20.140625" style="117" customWidth="1"/>
    <col min="14594" max="14595" width="17.5703125" style="117" bestFit="1" customWidth="1"/>
    <col min="14596" max="14596" width="16.42578125" style="117" bestFit="1" customWidth="1"/>
    <col min="14597" max="14597" width="15.5703125" style="117" bestFit="1" customWidth="1"/>
    <col min="14598" max="14598" width="11.85546875" style="117" bestFit="1" customWidth="1"/>
    <col min="14599" max="14599" width="15.42578125" style="117" bestFit="1" customWidth="1"/>
    <col min="14600" max="14600" width="9.42578125" style="117" bestFit="1" customWidth="1"/>
    <col min="14601" max="14601" width="15.42578125" style="117" bestFit="1" customWidth="1"/>
    <col min="14602" max="14602" width="9.42578125" style="117" bestFit="1" customWidth="1"/>
    <col min="14603" max="14846" width="9.140625" style="117"/>
    <col min="14847" max="14847" width="15.85546875" style="117" customWidth="1"/>
    <col min="14848" max="14848" width="57.5703125" style="117" customWidth="1"/>
    <col min="14849" max="14849" width="20.140625" style="117" customWidth="1"/>
    <col min="14850" max="14851" width="17.5703125" style="117" bestFit="1" customWidth="1"/>
    <col min="14852" max="14852" width="16.42578125" style="117" bestFit="1" customWidth="1"/>
    <col min="14853" max="14853" width="15.5703125" style="117" bestFit="1" customWidth="1"/>
    <col min="14854" max="14854" width="11.85546875" style="117" bestFit="1" customWidth="1"/>
    <col min="14855" max="14855" width="15.42578125" style="117" bestFit="1" customWidth="1"/>
    <col min="14856" max="14856" width="9.42578125" style="117" bestFit="1" customWidth="1"/>
    <col min="14857" max="14857" width="15.42578125" style="117" bestFit="1" customWidth="1"/>
    <col min="14858" max="14858" width="9.42578125" style="117" bestFit="1" customWidth="1"/>
    <col min="14859" max="15102" width="9.140625" style="117"/>
    <col min="15103" max="15103" width="15.85546875" style="117" customWidth="1"/>
    <col min="15104" max="15104" width="57.5703125" style="117" customWidth="1"/>
    <col min="15105" max="15105" width="20.140625" style="117" customWidth="1"/>
    <col min="15106" max="15107" width="17.5703125" style="117" bestFit="1" customWidth="1"/>
    <col min="15108" max="15108" width="16.42578125" style="117" bestFit="1" customWidth="1"/>
    <col min="15109" max="15109" width="15.5703125" style="117" bestFit="1" customWidth="1"/>
    <col min="15110" max="15110" width="11.85546875" style="117" bestFit="1" customWidth="1"/>
    <col min="15111" max="15111" width="15.42578125" style="117" bestFit="1" customWidth="1"/>
    <col min="15112" max="15112" width="9.42578125" style="117" bestFit="1" customWidth="1"/>
    <col min="15113" max="15113" width="15.42578125" style="117" bestFit="1" customWidth="1"/>
    <col min="15114" max="15114" width="9.42578125" style="117" bestFit="1" customWidth="1"/>
    <col min="15115" max="15358" width="9.140625" style="117"/>
    <col min="15359" max="15359" width="15.85546875" style="117" customWidth="1"/>
    <col min="15360" max="15360" width="57.5703125" style="117" customWidth="1"/>
    <col min="15361" max="15361" width="20.140625" style="117" customWidth="1"/>
    <col min="15362" max="15363" width="17.5703125" style="117" bestFit="1" customWidth="1"/>
    <col min="15364" max="15364" width="16.42578125" style="117" bestFit="1" customWidth="1"/>
    <col min="15365" max="15365" width="15.5703125" style="117" bestFit="1" customWidth="1"/>
    <col min="15366" max="15366" width="11.85546875" style="117" bestFit="1" customWidth="1"/>
    <col min="15367" max="15367" width="15.42578125" style="117" bestFit="1" customWidth="1"/>
    <col min="15368" max="15368" width="9.42578125" style="117" bestFit="1" customWidth="1"/>
    <col min="15369" max="15369" width="15.42578125" style="117" bestFit="1" customWidth="1"/>
    <col min="15370" max="15370" width="9.42578125" style="117" bestFit="1" customWidth="1"/>
    <col min="15371" max="15614" width="9.140625" style="117"/>
    <col min="15615" max="15615" width="15.85546875" style="117" customWidth="1"/>
    <col min="15616" max="15616" width="57.5703125" style="117" customWidth="1"/>
    <col min="15617" max="15617" width="20.140625" style="117" customWidth="1"/>
    <col min="15618" max="15619" width="17.5703125" style="117" bestFit="1" customWidth="1"/>
    <col min="15620" max="15620" width="16.42578125" style="117" bestFit="1" customWidth="1"/>
    <col min="15621" max="15621" width="15.5703125" style="117" bestFit="1" customWidth="1"/>
    <col min="15622" max="15622" width="11.85546875" style="117" bestFit="1" customWidth="1"/>
    <col min="15623" max="15623" width="15.42578125" style="117" bestFit="1" customWidth="1"/>
    <col min="15624" max="15624" width="9.42578125" style="117" bestFit="1" customWidth="1"/>
    <col min="15625" max="15625" width="15.42578125" style="117" bestFit="1" customWidth="1"/>
    <col min="15626" max="15626" width="9.42578125" style="117" bestFit="1" customWidth="1"/>
    <col min="15627" max="15870" width="9.140625" style="117"/>
    <col min="15871" max="15871" width="15.85546875" style="117" customWidth="1"/>
    <col min="15872" max="15872" width="57.5703125" style="117" customWidth="1"/>
    <col min="15873" max="15873" width="20.140625" style="117" customWidth="1"/>
    <col min="15874" max="15875" width="17.5703125" style="117" bestFit="1" customWidth="1"/>
    <col min="15876" max="15876" width="16.42578125" style="117" bestFit="1" customWidth="1"/>
    <col min="15877" max="15877" width="15.5703125" style="117" bestFit="1" customWidth="1"/>
    <col min="15878" max="15878" width="11.85546875" style="117" bestFit="1" customWidth="1"/>
    <col min="15879" max="15879" width="15.42578125" style="117" bestFit="1" customWidth="1"/>
    <col min="15880" max="15880" width="9.42578125" style="117" bestFit="1" customWidth="1"/>
    <col min="15881" max="15881" width="15.42578125" style="117" bestFit="1" customWidth="1"/>
    <col min="15882" max="15882" width="9.42578125" style="117" bestFit="1" customWidth="1"/>
    <col min="15883" max="16126" width="9.140625" style="117"/>
    <col min="16127" max="16127" width="15.85546875" style="117" customWidth="1"/>
    <col min="16128" max="16128" width="57.5703125" style="117" customWidth="1"/>
    <col min="16129" max="16129" width="20.140625" style="117" customWidth="1"/>
    <col min="16130" max="16131" width="17.5703125" style="117" bestFit="1" customWidth="1"/>
    <col min="16132" max="16132" width="16.42578125" style="117" bestFit="1" customWidth="1"/>
    <col min="16133" max="16133" width="15.5703125" style="117" bestFit="1" customWidth="1"/>
    <col min="16134" max="16134" width="11.85546875" style="117" bestFit="1" customWidth="1"/>
    <col min="16135" max="16135" width="15.42578125" style="117" bestFit="1" customWidth="1"/>
    <col min="16136" max="16136" width="9.42578125" style="117" bestFit="1" customWidth="1"/>
    <col min="16137" max="16137" width="15.42578125" style="117" bestFit="1" customWidth="1"/>
    <col min="16138" max="16138" width="9.42578125" style="117" bestFit="1" customWidth="1"/>
    <col min="16139" max="16384" width="9.140625" style="117"/>
  </cols>
  <sheetData>
    <row r="1" spans="1:13" ht="15.75" x14ac:dyDescent="0.2">
      <c r="A1" s="269" t="s">
        <v>0</v>
      </c>
      <c r="B1" s="269"/>
      <c r="C1" s="269"/>
      <c r="D1" s="269"/>
      <c r="E1" s="269"/>
      <c r="F1" s="269"/>
      <c r="G1" s="115"/>
      <c r="H1" s="115"/>
      <c r="I1" s="115"/>
      <c r="J1" s="116"/>
      <c r="K1" s="116"/>
      <c r="L1" s="116"/>
      <c r="M1" s="116"/>
    </row>
    <row r="2" spans="1:13" ht="18.75" x14ac:dyDescent="0.2">
      <c r="A2" s="118"/>
      <c r="B2" s="118"/>
      <c r="C2" s="118"/>
      <c r="D2" s="118"/>
      <c r="E2" s="118"/>
      <c r="F2" s="118"/>
      <c r="G2" s="119"/>
      <c r="H2" s="119"/>
      <c r="I2" s="119"/>
      <c r="J2" s="116"/>
      <c r="K2" s="116"/>
      <c r="L2" s="116"/>
      <c r="M2" s="116"/>
    </row>
    <row r="3" spans="1:13" ht="15.75" customHeight="1" x14ac:dyDescent="0.2">
      <c r="A3" s="269" t="s">
        <v>20</v>
      </c>
      <c r="B3" s="269"/>
      <c r="C3" s="269"/>
      <c r="D3" s="269"/>
      <c r="E3" s="269"/>
      <c r="F3" s="269"/>
      <c r="G3" s="115"/>
      <c r="H3" s="115"/>
      <c r="I3" s="115"/>
      <c r="J3" s="116"/>
      <c r="K3" s="116"/>
      <c r="L3" s="116"/>
      <c r="M3" s="116"/>
    </row>
    <row r="4" spans="1:13" ht="18.75" x14ac:dyDescent="0.2">
      <c r="A4" s="118"/>
      <c r="B4" s="118"/>
      <c r="C4" s="118"/>
      <c r="D4" s="118"/>
      <c r="E4" s="118"/>
      <c r="F4" s="118"/>
      <c r="G4" s="119"/>
      <c r="H4" s="119"/>
      <c r="I4" s="119"/>
      <c r="J4" s="116"/>
      <c r="K4" s="116"/>
      <c r="L4" s="116"/>
      <c r="M4" s="116"/>
    </row>
    <row r="5" spans="1:13" ht="15.75" customHeight="1" x14ac:dyDescent="0.2">
      <c r="A5" s="269" t="s">
        <v>21</v>
      </c>
      <c r="B5" s="269"/>
      <c r="C5" s="269"/>
      <c r="D5" s="269"/>
      <c r="E5" s="269"/>
      <c r="F5" s="269"/>
      <c r="G5" s="115"/>
      <c r="H5" s="115"/>
      <c r="I5" s="115"/>
      <c r="J5" s="116"/>
      <c r="K5" s="116"/>
      <c r="L5" s="116"/>
      <c r="M5" s="116"/>
    </row>
    <row r="6" spans="1:13" ht="18.75" x14ac:dyDescent="0.2">
      <c r="A6" s="118"/>
      <c r="B6" s="118"/>
      <c r="C6" s="118"/>
      <c r="D6" s="118"/>
      <c r="E6" s="118"/>
      <c r="F6" s="118"/>
      <c r="G6" s="119"/>
      <c r="H6" s="119"/>
      <c r="I6" s="119"/>
      <c r="J6" s="116"/>
      <c r="K6" s="116"/>
      <c r="L6" s="116"/>
      <c r="M6" s="116"/>
    </row>
    <row r="7" spans="1:13" s="121" customFormat="1" ht="60" x14ac:dyDescent="0.25">
      <c r="A7" s="268" t="s">
        <v>3</v>
      </c>
      <c r="B7" s="268"/>
      <c r="C7" s="96" t="s">
        <v>541</v>
      </c>
      <c r="D7" s="96" t="s">
        <v>543</v>
      </c>
      <c r="E7" s="96" t="s">
        <v>544</v>
      </c>
      <c r="F7" s="96" t="s">
        <v>4</v>
      </c>
      <c r="G7" s="96" t="s">
        <v>610</v>
      </c>
      <c r="H7" s="120"/>
      <c r="I7" s="120"/>
      <c r="J7" s="120"/>
      <c r="K7" s="120"/>
      <c r="L7" s="120"/>
      <c r="M7" s="120"/>
    </row>
    <row r="8" spans="1:13" s="125" customFormat="1" x14ac:dyDescent="0.2">
      <c r="A8" s="267">
        <v>1</v>
      </c>
      <c r="B8" s="267"/>
      <c r="C8" s="122">
        <v>2</v>
      </c>
      <c r="D8" s="122">
        <v>3</v>
      </c>
      <c r="E8" s="122">
        <v>4</v>
      </c>
      <c r="F8" s="122">
        <v>5</v>
      </c>
      <c r="G8" s="122">
        <v>7</v>
      </c>
      <c r="H8" s="123"/>
      <c r="I8" s="123"/>
      <c r="J8" s="123"/>
      <c r="K8" s="124"/>
      <c r="L8" s="124"/>
      <c r="M8" s="124"/>
    </row>
    <row r="9" spans="1:13" ht="15" customHeight="1" x14ac:dyDescent="0.2">
      <c r="A9" s="126" t="s">
        <v>24</v>
      </c>
      <c r="B9" s="126" t="s">
        <v>23</v>
      </c>
      <c r="C9" s="127" t="s">
        <v>25</v>
      </c>
      <c r="D9" s="127" t="s">
        <v>25</v>
      </c>
      <c r="E9" s="127" t="s">
        <v>25</v>
      </c>
      <c r="F9" s="127" t="s">
        <v>23</v>
      </c>
      <c r="G9" s="127" t="s">
        <v>23</v>
      </c>
      <c r="H9" s="128"/>
      <c r="I9" s="128"/>
      <c r="J9" s="128"/>
      <c r="K9" s="128"/>
      <c r="L9" s="128"/>
      <c r="M9" s="128"/>
    </row>
    <row r="10" spans="1:13" s="125" customFormat="1" x14ac:dyDescent="0.2">
      <c r="A10" s="129"/>
      <c r="B10" s="130" t="s">
        <v>22</v>
      </c>
      <c r="C10" s="131">
        <f>+C11+C70</f>
        <v>2839468.8</v>
      </c>
      <c r="D10" s="131">
        <f>+D11+D70</f>
        <v>6075755</v>
      </c>
      <c r="E10" s="131">
        <f>E11+E70</f>
        <v>3232873.84</v>
      </c>
      <c r="F10" s="131">
        <f t="shared" ref="F10:F38" si="0">+E10/C10*100</f>
        <v>113.85488158911976</v>
      </c>
      <c r="G10" s="131">
        <f>+E10/D10*100</f>
        <v>53.209417430426342</v>
      </c>
      <c r="H10" s="128"/>
      <c r="I10" s="128"/>
      <c r="J10" s="128"/>
      <c r="K10" s="132"/>
      <c r="L10" s="132"/>
      <c r="M10" s="132"/>
    </row>
    <row r="11" spans="1:13" x14ac:dyDescent="0.2">
      <c r="A11" s="133" t="s">
        <v>27</v>
      </c>
      <c r="B11" s="134" t="s">
        <v>28</v>
      </c>
      <c r="C11" s="135">
        <f>+C12+C34+C45+C51+C58+C65</f>
        <v>2839468.8</v>
      </c>
      <c r="D11" s="135">
        <f>+D12+D34+D45+D51+D58+D65</f>
        <v>6075755</v>
      </c>
      <c r="E11" s="135">
        <f>+E12+E34+E45+E51+E58+E65</f>
        <v>3232873.84</v>
      </c>
      <c r="F11" s="136">
        <f t="shared" si="0"/>
        <v>113.85488158911976</v>
      </c>
      <c r="G11" s="136">
        <f>+E11/D11*100</f>
        <v>53.209417430426342</v>
      </c>
      <c r="H11" s="137"/>
      <c r="I11" s="137"/>
      <c r="J11" s="137"/>
      <c r="K11" s="137"/>
      <c r="L11" s="137"/>
      <c r="M11" s="137"/>
    </row>
    <row r="12" spans="1:13" ht="25.5" x14ac:dyDescent="0.2">
      <c r="A12" s="138" t="s">
        <v>30</v>
      </c>
      <c r="B12" s="139" t="s">
        <v>31</v>
      </c>
      <c r="C12" s="140">
        <f>+C13+C15+C20+C23+C26+C29</f>
        <v>233737.16</v>
      </c>
      <c r="D12" s="140">
        <v>627690</v>
      </c>
      <c r="E12" s="140">
        <f>+E13+E15+E20+E23+E26+E29</f>
        <v>532149.03999999992</v>
      </c>
      <c r="F12" s="140">
        <f t="shared" si="0"/>
        <v>227.66984932990542</v>
      </c>
      <c r="G12" s="140">
        <f>+E12/D12*100</f>
        <v>84.778957765776084</v>
      </c>
      <c r="H12" s="128"/>
      <c r="I12" s="128"/>
      <c r="J12" s="128"/>
      <c r="K12" s="128"/>
      <c r="L12" s="128"/>
      <c r="M12" s="128"/>
    </row>
    <row r="13" spans="1:13" x14ac:dyDescent="0.2">
      <c r="A13" s="141" t="s">
        <v>250</v>
      </c>
      <c r="B13" s="142" t="s">
        <v>251</v>
      </c>
      <c r="C13" s="140">
        <f>+C14</f>
        <v>0</v>
      </c>
      <c r="D13" s="140"/>
      <c r="E13" s="140"/>
      <c r="F13" s="140"/>
      <c r="G13" s="140"/>
      <c r="H13" s="128"/>
      <c r="I13" s="128"/>
      <c r="J13" s="128"/>
      <c r="K13" s="128"/>
      <c r="L13" s="128"/>
      <c r="M13" s="128"/>
    </row>
    <row r="14" spans="1:13" x14ac:dyDescent="0.2">
      <c r="A14" s="143" t="s">
        <v>252</v>
      </c>
      <c r="B14" s="144" t="s">
        <v>253</v>
      </c>
      <c r="C14" s="145">
        <v>0</v>
      </c>
      <c r="D14" s="146"/>
      <c r="E14" s="145"/>
      <c r="F14" s="145"/>
      <c r="G14" s="140"/>
      <c r="H14" s="128"/>
      <c r="I14" s="128"/>
      <c r="J14" s="128"/>
      <c r="K14" s="128"/>
      <c r="L14" s="128"/>
      <c r="M14" s="128"/>
    </row>
    <row r="15" spans="1:13" x14ac:dyDescent="0.2">
      <c r="A15" s="141" t="s">
        <v>32</v>
      </c>
      <c r="B15" s="142" t="s">
        <v>33</v>
      </c>
      <c r="C15" s="140">
        <f>SUM(C16:C19)</f>
        <v>1555.85</v>
      </c>
      <c r="D15" s="140"/>
      <c r="E15" s="140">
        <f>+E16</f>
        <v>699.61</v>
      </c>
      <c r="F15" s="140">
        <f t="shared" si="0"/>
        <v>44.966417071054408</v>
      </c>
      <c r="G15" s="140"/>
      <c r="H15" s="128"/>
      <c r="I15" s="128"/>
      <c r="J15" s="128"/>
      <c r="K15" s="128"/>
      <c r="L15" s="128"/>
      <c r="M15" s="128"/>
    </row>
    <row r="16" spans="1:13" x14ac:dyDescent="0.2">
      <c r="A16" s="143" t="s">
        <v>254</v>
      </c>
      <c r="B16" s="144" t="s">
        <v>255</v>
      </c>
      <c r="C16" s="145"/>
      <c r="D16" s="146"/>
      <c r="E16" s="145">
        <v>699.61</v>
      </c>
      <c r="F16" s="145"/>
      <c r="G16" s="140"/>
      <c r="H16" s="128"/>
      <c r="I16" s="128"/>
      <c r="J16" s="128"/>
      <c r="K16" s="128"/>
      <c r="L16" s="128"/>
      <c r="M16" s="128"/>
    </row>
    <row r="17" spans="1:13" x14ac:dyDescent="0.2">
      <c r="A17" s="143" t="s">
        <v>256</v>
      </c>
      <c r="B17" s="144" t="s">
        <v>257</v>
      </c>
      <c r="C17" s="147">
        <v>0</v>
      </c>
      <c r="D17" s="146"/>
      <c r="E17" s="147"/>
      <c r="F17" s="147">
        <v>0</v>
      </c>
      <c r="G17" s="140"/>
      <c r="H17" s="128"/>
      <c r="I17" s="128"/>
      <c r="J17" s="128"/>
      <c r="K17" s="128"/>
      <c r="L17" s="128"/>
      <c r="M17" s="128"/>
    </row>
    <row r="18" spans="1:13" x14ac:dyDescent="0.2">
      <c r="A18" s="143" t="s">
        <v>34</v>
      </c>
      <c r="B18" s="144" t="s">
        <v>35</v>
      </c>
      <c r="C18" s="145">
        <v>1555.85</v>
      </c>
      <c r="D18" s="146"/>
      <c r="E18" s="145"/>
      <c r="F18" s="145">
        <f t="shared" si="0"/>
        <v>0</v>
      </c>
      <c r="G18" s="140"/>
      <c r="H18" s="128"/>
      <c r="I18" s="128"/>
      <c r="J18" s="128"/>
      <c r="K18" s="128"/>
      <c r="L18" s="128"/>
      <c r="M18" s="128"/>
    </row>
    <row r="19" spans="1:13" x14ac:dyDescent="0.2">
      <c r="A19" s="143" t="s">
        <v>36</v>
      </c>
      <c r="B19" s="144" t="s">
        <v>37</v>
      </c>
      <c r="C19" s="145">
        <v>0</v>
      </c>
      <c r="D19" s="140"/>
      <c r="E19" s="145"/>
      <c r="F19" s="145">
        <v>0</v>
      </c>
      <c r="G19" s="140"/>
      <c r="H19" s="128"/>
      <c r="I19" s="128"/>
      <c r="J19" s="128"/>
      <c r="K19" s="128"/>
      <c r="L19" s="128"/>
      <c r="M19" s="128"/>
    </row>
    <row r="20" spans="1:13" x14ac:dyDescent="0.2">
      <c r="A20" s="141" t="s">
        <v>258</v>
      </c>
      <c r="B20" s="142" t="s">
        <v>259</v>
      </c>
      <c r="C20" s="140">
        <f>+C21+C22</f>
        <v>0</v>
      </c>
      <c r="D20" s="148"/>
      <c r="E20" s="140"/>
      <c r="F20" s="140"/>
      <c r="G20" s="140"/>
      <c r="H20" s="128"/>
      <c r="I20" s="128"/>
      <c r="J20" s="128"/>
      <c r="K20" s="128"/>
      <c r="L20" s="128"/>
      <c r="M20" s="128"/>
    </row>
    <row r="21" spans="1:13" x14ac:dyDescent="0.2">
      <c r="A21" s="143" t="s">
        <v>260</v>
      </c>
      <c r="B21" s="144" t="s">
        <v>261</v>
      </c>
      <c r="C21" s="145"/>
      <c r="D21" s="146"/>
      <c r="E21" s="145"/>
      <c r="F21" s="145"/>
      <c r="G21" s="140"/>
      <c r="H21" s="128"/>
      <c r="I21" s="128"/>
      <c r="J21" s="128"/>
      <c r="K21" s="128"/>
      <c r="L21" s="128"/>
      <c r="M21" s="128"/>
    </row>
    <row r="22" spans="1:13" x14ac:dyDescent="0.2">
      <c r="A22" s="143" t="s">
        <v>262</v>
      </c>
      <c r="B22" s="144" t="s">
        <v>263</v>
      </c>
      <c r="C22" s="147">
        <v>0</v>
      </c>
      <c r="D22" s="146"/>
      <c r="E22" s="147"/>
      <c r="F22" s="147">
        <v>0</v>
      </c>
      <c r="G22" s="140"/>
      <c r="H22" s="128"/>
      <c r="I22" s="128"/>
      <c r="J22" s="128"/>
      <c r="K22" s="128"/>
      <c r="L22" s="128"/>
      <c r="M22" s="128"/>
    </row>
    <row r="23" spans="1:13" x14ac:dyDescent="0.2">
      <c r="A23" s="141" t="s">
        <v>264</v>
      </c>
      <c r="B23" s="142" t="s">
        <v>265</v>
      </c>
      <c r="C23" s="140">
        <f>+C24+C25</f>
        <v>0</v>
      </c>
      <c r="D23" s="140"/>
      <c r="E23" s="140">
        <f>+E24+E25</f>
        <v>800</v>
      </c>
      <c r="F23" s="140"/>
      <c r="G23" s="140"/>
      <c r="H23" s="128"/>
      <c r="I23" s="128"/>
      <c r="J23" s="128"/>
      <c r="K23" s="128"/>
      <c r="L23" s="128"/>
      <c r="M23" s="128"/>
    </row>
    <row r="24" spans="1:13" ht="25.5" x14ac:dyDescent="0.2">
      <c r="A24" s="143" t="s">
        <v>266</v>
      </c>
      <c r="B24" s="144" t="s">
        <v>267</v>
      </c>
      <c r="C24" s="145"/>
      <c r="D24" s="146"/>
      <c r="E24" s="145">
        <v>800</v>
      </c>
      <c r="F24" s="145"/>
      <c r="G24" s="140"/>
      <c r="H24" s="128"/>
      <c r="I24" s="128"/>
      <c r="J24" s="128"/>
      <c r="K24" s="128"/>
      <c r="L24" s="128"/>
      <c r="M24" s="128"/>
    </row>
    <row r="25" spans="1:13" ht="25.5" x14ac:dyDescent="0.2">
      <c r="A25" s="143" t="s">
        <v>268</v>
      </c>
      <c r="B25" s="144" t="s">
        <v>269</v>
      </c>
      <c r="C25" s="145"/>
      <c r="D25" s="146"/>
      <c r="E25" s="145"/>
      <c r="F25" s="145">
        <v>0</v>
      </c>
      <c r="G25" s="140"/>
      <c r="H25" s="128"/>
      <c r="I25" s="128"/>
      <c r="J25" s="128"/>
      <c r="K25" s="128"/>
      <c r="L25" s="128"/>
      <c r="M25" s="128"/>
    </row>
    <row r="26" spans="1:13" x14ac:dyDescent="0.2">
      <c r="A26" s="141" t="s">
        <v>270</v>
      </c>
      <c r="B26" s="142" t="s">
        <v>271</v>
      </c>
      <c r="C26" s="140">
        <f>+C27+C28</f>
        <v>0</v>
      </c>
      <c r="D26" s="148"/>
      <c r="E26" s="140"/>
      <c r="F26" s="140"/>
      <c r="G26" s="140"/>
      <c r="H26" s="128"/>
      <c r="I26" s="128"/>
      <c r="J26" s="128"/>
      <c r="K26" s="128"/>
      <c r="L26" s="128"/>
      <c r="M26" s="128"/>
    </row>
    <row r="27" spans="1:13" ht="25.5" x14ac:dyDescent="0.2">
      <c r="A27" s="143" t="s">
        <v>272</v>
      </c>
      <c r="B27" s="144" t="s">
        <v>273</v>
      </c>
      <c r="C27" s="145">
        <v>0</v>
      </c>
      <c r="D27" s="146"/>
      <c r="E27" s="145"/>
      <c r="F27" s="145"/>
      <c r="G27" s="140"/>
      <c r="H27" s="128"/>
      <c r="I27" s="128"/>
      <c r="J27" s="128"/>
      <c r="K27" s="128"/>
      <c r="L27" s="128"/>
      <c r="M27" s="128"/>
    </row>
    <row r="28" spans="1:13" ht="25.5" x14ac:dyDescent="0.2">
      <c r="A28" s="143" t="s">
        <v>274</v>
      </c>
      <c r="B28" s="144" t="s">
        <v>275</v>
      </c>
      <c r="C28" s="145"/>
      <c r="D28" s="146"/>
      <c r="E28" s="145"/>
      <c r="F28" s="145">
        <v>0</v>
      </c>
      <c r="G28" s="140"/>
      <c r="H28" s="128"/>
      <c r="I28" s="128"/>
      <c r="J28" s="128"/>
      <c r="K28" s="128"/>
      <c r="L28" s="128"/>
      <c r="M28" s="128"/>
    </row>
    <row r="29" spans="1:13" x14ac:dyDescent="0.2">
      <c r="A29" s="141" t="s">
        <v>276</v>
      </c>
      <c r="B29" s="142" t="s">
        <v>186</v>
      </c>
      <c r="C29" s="140">
        <f>SUM(C30:C33)</f>
        <v>232181.31</v>
      </c>
      <c r="D29" s="140"/>
      <c r="E29" s="140">
        <f>+E30+E31+E32+E33</f>
        <v>530649.42999999993</v>
      </c>
      <c r="F29" s="140">
        <f t="shared" si="0"/>
        <v>228.54958911206072</v>
      </c>
      <c r="G29" s="140"/>
      <c r="H29" s="128"/>
      <c r="I29" s="128"/>
      <c r="J29" s="128"/>
      <c r="K29" s="128"/>
      <c r="L29" s="128"/>
      <c r="M29" s="128"/>
    </row>
    <row r="30" spans="1:13" x14ac:dyDescent="0.2">
      <c r="A30" s="143" t="s">
        <v>277</v>
      </c>
      <c r="B30" s="144" t="s">
        <v>188</v>
      </c>
      <c r="C30" s="145">
        <v>106327.01</v>
      </c>
      <c r="D30" s="148"/>
      <c r="E30" s="145">
        <v>347399.35</v>
      </c>
      <c r="F30" s="145">
        <f t="shared" si="0"/>
        <v>326.72728218352046</v>
      </c>
      <c r="G30" s="140"/>
      <c r="H30" s="128"/>
      <c r="I30" s="128"/>
      <c r="J30" s="128"/>
      <c r="K30" s="128"/>
      <c r="L30" s="128"/>
      <c r="M30" s="128"/>
    </row>
    <row r="31" spans="1:13" x14ac:dyDescent="0.2">
      <c r="A31" s="143" t="s">
        <v>278</v>
      </c>
      <c r="B31" s="144" t="s">
        <v>190</v>
      </c>
      <c r="C31" s="145"/>
      <c r="D31" s="148"/>
      <c r="E31" s="145"/>
      <c r="F31" s="145"/>
      <c r="G31" s="140"/>
      <c r="H31" s="128"/>
      <c r="I31" s="128"/>
      <c r="J31" s="128"/>
      <c r="K31" s="128"/>
      <c r="L31" s="128"/>
      <c r="M31" s="128"/>
    </row>
    <row r="32" spans="1:13" ht="25.5" x14ac:dyDescent="0.2">
      <c r="A32" s="143" t="s">
        <v>279</v>
      </c>
      <c r="B32" s="144" t="s">
        <v>280</v>
      </c>
      <c r="C32" s="145">
        <v>125854.3</v>
      </c>
      <c r="D32" s="148"/>
      <c r="E32" s="145">
        <v>183250.08</v>
      </c>
      <c r="F32" s="145">
        <f t="shared" si="0"/>
        <v>145.6049415872163</v>
      </c>
      <c r="G32" s="140"/>
      <c r="H32" s="128"/>
      <c r="I32" s="128"/>
      <c r="J32" s="128"/>
      <c r="K32" s="128"/>
      <c r="L32" s="128"/>
      <c r="M32" s="128"/>
    </row>
    <row r="33" spans="1:13" ht="25.5" x14ac:dyDescent="0.2">
      <c r="A33" s="143" t="s">
        <v>281</v>
      </c>
      <c r="B33" s="144" t="s">
        <v>192</v>
      </c>
      <c r="C33" s="145">
        <v>0</v>
      </c>
      <c r="D33" s="148"/>
      <c r="E33" s="145"/>
      <c r="F33" s="145"/>
      <c r="G33" s="140"/>
      <c r="H33" s="128"/>
      <c r="I33" s="128"/>
      <c r="J33" s="128"/>
      <c r="K33" s="128"/>
      <c r="L33" s="128"/>
      <c r="M33" s="128"/>
    </row>
    <row r="34" spans="1:13" x14ac:dyDescent="0.2">
      <c r="A34" s="138" t="s">
        <v>38</v>
      </c>
      <c r="B34" s="139" t="s">
        <v>39</v>
      </c>
      <c r="C34" s="140">
        <f t="shared" ref="C34" si="1">+C35+C42</f>
        <v>76.63</v>
      </c>
      <c r="D34" s="140"/>
      <c r="E34" s="140">
        <f>+E35</f>
        <v>76.099999999999994</v>
      </c>
      <c r="F34" s="140">
        <f t="shared" si="0"/>
        <v>99.308364870155287</v>
      </c>
      <c r="G34" s="140">
        <v>0</v>
      </c>
      <c r="H34" s="128"/>
      <c r="I34" s="128"/>
      <c r="J34" s="128"/>
      <c r="K34" s="128"/>
      <c r="L34" s="128"/>
      <c r="M34" s="128"/>
    </row>
    <row r="35" spans="1:13" x14ac:dyDescent="0.2">
      <c r="A35" s="141" t="s">
        <v>40</v>
      </c>
      <c r="B35" s="142" t="s">
        <v>41</v>
      </c>
      <c r="C35" s="140">
        <f t="shared" ref="C35" si="2">SUM(C36:C41)</f>
        <v>76.63</v>
      </c>
      <c r="D35" s="140"/>
      <c r="E35" s="140">
        <f>+E36+E38</f>
        <v>76.099999999999994</v>
      </c>
      <c r="F35" s="140">
        <f t="shared" si="0"/>
        <v>99.308364870155287</v>
      </c>
      <c r="G35" s="140"/>
      <c r="H35" s="128"/>
      <c r="I35" s="128"/>
      <c r="J35" s="128"/>
      <c r="K35" s="128"/>
      <c r="L35" s="128"/>
      <c r="M35" s="128"/>
    </row>
    <row r="36" spans="1:13" x14ac:dyDescent="0.2">
      <c r="A36" s="143" t="s">
        <v>282</v>
      </c>
      <c r="B36" s="144" t="s">
        <v>283</v>
      </c>
      <c r="C36" s="145">
        <v>76.63</v>
      </c>
      <c r="D36" s="148"/>
      <c r="E36" s="145">
        <v>76.099999999999994</v>
      </c>
      <c r="F36" s="145">
        <f t="shared" si="0"/>
        <v>99.308364870155287</v>
      </c>
      <c r="G36" s="140"/>
      <c r="H36" s="128"/>
      <c r="I36" s="128"/>
      <c r="J36" s="128"/>
      <c r="K36" s="128"/>
      <c r="L36" s="128"/>
      <c r="M36" s="128"/>
    </row>
    <row r="37" spans="1:13" x14ac:dyDescent="0.2">
      <c r="A37" s="143" t="s">
        <v>284</v>
      </c>
      <c r="B37" s="144" t="s">
        <v>285</v>
      </c>
      <c r="C37" s="145"/>
      <c r="D37" s="148"/>
      <c r="E37" s="145"/>
      <c r="F37" s="145">
        <v>0</v>
      </c>
      <c r="G37" s="140"/>
      <c r="H37" s="128"/>
      <c r="I37" s="128"/>
      <c r="J37" s="128"/>
      <c r="K37" s="128"/>
      <c r="L37" s="128"/>
      <c r="M37" s="128"/>
    </row>
    <row r="38" spans="1:13" ht="25.5" x14ac:dyDescent="0.2">
      <c r="A38" s="143" t="s">
        <v>286</v>
      </c>
      <c r="B38" s="144" t="s">
        <v>287</v>
      </c>
      <c r="C38" s="145"/>
      <c r="D38" s="148"/>
      <c r="E38" s="145"/>
      <c r="F38" s="145"/>
      <c r="G38" s="140"/>
      <c r="H38" s="128"/>
      <c r="I38" s="128"/>
      <c r="J38" s="128"/>
      <c r="K38" s="128"/>
      <c r="L38" s="128"/>
      <c r="M38" s="128"/>
    </row>
    <row r="39" spans="1:13" x14ac:dyDescent="0.2">
      <c r="A39" s="143" t="s">
        <v>288</v>
      </c>
      <c r="B39" s="144" t="s">
        <v>289</v>
      </c>
      <c r="C39" s="145"/>
      <c r="D39" s="148"/>
      <c r="E39" s="145"/>
      <c r="F39" s="145">
        <v>0</v>
      </c>
      <c r="G39" s="140"/>
      <c r="H39" s="128"/>
      <c r="I39" s="128"/>
      <c r="J39" s="128"/>
      <c r="K39" s="128"/>
      <c r="L39" s="128"/>
      <c r="M39" s="128"/>
    </row>
    <row r="40" spans="1:13" ht="25.5" x14ac:dyDescent="0.2">
      <c r="A40" s="143" t="s">
        <v>42</v>
      </c>
      <c r="B40" s="144" t="s">
        <v>43</v>
      </c>
      <c r="C40" s="145"/>
      <c r="D40" s="148"/>
      <c r="E40" s="145"/>
      <c r="F40" s="145">
        <v>0</v>
      </c>
      <c r="G40" s="140"/>
      <c r="H40" s="128"/>
      <c r="I40" s="128"/>
      <c r="J40" s="128"/>
      <c r="K40" s="128"/>
      <c r="L40" s="128"/>
      <c r="M40" s="128"/>
    </row>
    <row r="41" spans="1:13" x14ac:dyDescent="0.2">
      <c r="A41" s="143" t="s">
        <v>290</v>
      </c>
      <c r="B41" s="144" t="s">
        <v>291</v>
      </c>
      <c r="C41" s="145"/>
      <c r="D41" s="148"/>
      <c r="E41" s="145"/>
      <c r="F41" s="145">
        <v>0</v>
      </c>
      <c r="G41" s="140"/>
      <c r="H41" s="128"/>
      <c r="I41" s="128"/>
      <c r="J41" s="128"/>
      <c r="K41" s="128"/>
      <c r="L41" s="128"/>
      <c r="M41" s="128"/>
    </row>
    <row r="42" spans="1:13" x14ac:dyDescent="0.2">
      <c r="A42" s="141" t="s">
        <v>292</v>
      </c>
      <c r="B42" s="142" t="s">
        <v>293</v>
      </c>
      <c r="C42" s="140">
        <f>+C43+C44</f>
        <v>0</v>
      </c>
      <c r="D42" s="148"/>
      <c r="E42" s="140"/>
      <c r="F42" s="140">
        <v>0</v>
      </c>
      <c r="G42" s="140"/>
      <c r="H42" s="128"/>
      <c r="I42" s="128"/>
      <c r="J42" s="128"/>
      <c r="K42" s="128"/>
      <c r="L42" s="128"/>
      <c r="M42" s="128"/>
    </row>
    <row r="43" spans="1:13" x14ac:dyDescent="0.2">
      <c r="A43" s="143" t="s">
        <v>294</v>
      </c>
      <c r="B43" s="144" t="s">
        <v>295</v>
      </c>
      <c r="C43" s="145">
        <v>0</v>
      </c>
      <c r="D43" s="148"/>
      <c r="E43" s="145"/>
      <c r="F43" s="145">
        <v>0</v>
      </c>
      <c r="G43" s="140"/>
      <c r="H43" s="128"/>
      <c r="I43" s="128"/>
      <c r="J43" s="128"/>
      <c r="K43" s="128"/>
      <c r="L43" s="128"/>
      <c r="M43" s="128"/>
    </row>
    <row r="44" spans="1:13" x14ac:dyDescent="0.2">
      <c r="A44" s="143" t="s">
        <v>296</v>
      </c>
      <c r="B44" s="144" t="s">
        <v>297</v>
      </c>
      <c r="C44" s="145">
        <v>0</v>
      </c>
      <c r="D44" s="148"/>
      <c r="E44" s="145"/>
      <c r="F44" s="145">
        <v>0</v>
      </c>
      <c r="G44" s="140"/>
      <c r="H44" s="128"/>
      <c r="I44" s="128"/>
      <c r="J44" s="128"/>
      <c r="K44" s="128"/>
      <c r="L44" s="128"/>
      <c r="M44" s="128"/>
    </row>
    <row r="45" spans="1:13" ht="25.5" x14ac:dyDescent="0.2">
      <c r="A45" s="138" t="s">
        <v>44</v>
      </c>
      <c r="B45" s="139" t="s">
        <v>45</v>
      </c>
      <c r="C45" s="140">
        <f>+C46+C48</f>
        <v>164584.87</v>
      </c>
      <c r="D45" s="140">
        <v>225000</v>
      </c>
      <c r="E45" s="140">
        <f>+E48</f>
        <v>15457.62</v>
      </c>
      <c r="F45" s="140">
        <f t="shared" ref="F45:F70" si="3">+E45/C45*100</f>
        <v>9.3918839562834666</v>
      </c>
      <c r="G45" s="140">
        <f>+E45/D45*100</f>
        <v>6.8700533333333338</v>
      </c>
      <c r="H45" s="128"/>
      <c r="I45" s="128"/>
      <c r="J45" s="128"/>
      <c r="K45" s="128"/>
      <c r="L45" s="128"/>
      <c r="M45" s="128"/>
    </row>
    <row r="46" spans="1:13" x14ac:dyDescent="0.2">
      <c r="A46" s="141" t="s">
        <v>298</v>
      </c>
      <c r="B46" s="142" t="s">
        <v>299</v>
      </c>
      <c r="C46" s="140">
        <f>+C47</f>
        <v>0</v>
      </c>
      <c r="D46" s="140"/>
      <c r="E46" s="140"/>
      <c r="F46" s="140">
        <v>0</v>
      </c>
      <c r="G46" s="140"/>
      <c r="H46" s="128"/>
      <c r="I46" s="128"/>
      <c r="J46" s="128"/>
      <c r="K46" s="128"/>
      <c r="L46" s="128"/>
      <c r="M46" s="128"/>
    </row>
    <row r="47" spans="1:13" x14ac:dyDescent="0.2">
      <c r="A47" s="143" t="s">
        <v>300</v>
      </c>
      <c r="B47" s="144" t="s">
        <v>301</v>
      </c>
      <c r="C47" s="145">
        <v>0</v>
      </c>
      <c r="D47" s="148"/>
      <c r="E47" s="145"/>
      <c r="F47" s="145">
        <v>0</v>
      </c>
      <c r="G47" s="140"/>
      <c r="H47" s="128"/>
      <c r="I47" s="128"/>
      <c r="J47" s="128"/>
      <c r="K47" s="128"/>
      <c r="L47" s="128"/>
      <c r="M47" s="128"/>
    </row>
    <row r="48" spans="1:13" x14ac:dyDescent="0.2">
      <c r="A48" s="141" t="s">
        <v>46</v>
      </c>
      <c r="B48" s="142" t="s">
        <v>47</v>
      </c>
      <c r="C48" s="140">
        <f>+C49+C50</f>
        <v>164584.87</v>
      </c>
      <c r="D48" s="140"/>
      <c r="E48" s="140">
        <f>+E49</f>
        <v>15457.62</v>
      </c>
      <c r="F48" s="140">
        <f t="shared" si="3"/>
        <v>9.3918839562834666</v>
      </c>
      <c r="G48" s="140"/>
      <c r="H48" s="128"/>
      <c r="I48" s="128"/>
      <c r="J48" s="128"/>
      <c r="K48" s="128"/>
      <c r="L48" s="128"/>
      <c r="M48" s="128"/>
    </row>
    <row r="49" spans="1:13" x14ac:dyDescent="0.2">
      <c r="A49" s="143" t="s">
        <v>48</v>
      </c>
      <c r="B49" s="144" t="s">
        <v>49</v>
      </c>
      <c r="C49" s="145">
        <v>164584.87</v>
      </c>
      <c r="D49" s="148"/>
      <c r="E49" s="145">
        <v>15457.62</v>
      </c>
      <c r="F49" s="145">
        <f>+E49/C49*100</f>
        <v>9.3918839562834666</v>
      </c>
      <c r="G49" s="140"/>
      <c r="H49" s="128"/>
      <c r="I49" s="128"/>
      <c r="J49" s="128"/>
      <c r="K49" s="128"/>
      <c r="L49" s="128"/>
      <c r="M49" s="128"/>
    </row>
    <row r="50" spans="1:13" ht="25.5" x14ac:dyDescent="0.2">
      <c r="A50" s="143" t="s">
        <v>529</v>
      </c>
      <c r="B50" s="144" t="s">
        <v>530</v>
      </c>
      <c r="C50" s="145"/>
      <c r="D50" s="148"/>
      <c r="E50" s="145"/>
      <c r="F50" s="145"/>
      <c r="G50" s="140"/>
      <c r="H50" s="128"/>
      <c r="I50" s="128"/>
      <c r="J50" s="128"/>
      <c r="K50" s="128"/>
      <c r="L50" s="128"/>
      <c r="M50" s="128"/>
    </row>
    <row r="51" spans="1:13" ht="25.5" x14ac:dyDescent="0.2">
      <c r="A51" s="138" t="s">
        <v>302</v>
      </c>
      <c r="B51" s="139" t="s">
        <v>303</v>
      </c>
      <c r="C51" s="140">
        <f>+C52+C55</f>
        <v>63616.97</v>
      </c>
      <c r="D51" s="140">
        <v>186848</v>
      </c>
      <c r="E51" s="140">
        <f>+E52+E55</f>
        <v>151587.09999999998</v>
      </c>
      <c r="F51" s="140">
        <f t="shared" si="3"/>
        <v>238.28091781170963</v>
      </c>
      <c r="G51" s="140">
        <f>+E51/D51*100</f>
        <v>81.128564394588096</v>
      </c>
      <c r="H51" s="128"/>
      <c r="I51" s="128"/>
      <c r="J51" s="128"/>
      <c r="K51" s="128"/>
      <c r="L51" s="128"/>
      <c r="M51" s="128"/>
    </row>
    <row r="52" spans="1:13" x14ac:dyDescent="0.2">
      <c r="A52" s="141" t="s">
        <v>304</v>
      </c>
      <c r="B52" s="142" t="s">
        <v>305</v>
      </c>
      <c r="C52" s="140">
        <f>+C53+C54</f>
        <v>51000.639999999999</v>
      </c>
      <c r="D52" s="140"/>
      <c r="E52" s="140">
        <f>+E53+E54</f>
        <v>91710.709999999992</v>
      </c>
      <c r="F52" s="140">
        <f t="shared" si="3"/>
        <v>179.8226649704788</v>
      </c>
      <c r="G52" s="140"/>
      <c r="H52" s="128"/>
      <c r="I52" s="128"/>
      <c r="J52" s="128"/>
      <c r="K52" s="128"/>
      <c r="L52" s="128"/>
      <c r="M52" s="128"/>
    </row>
    <row r="53" spans="1:13" x14ac:dyDescent="0.2">
      <c r="A53" s="143" t="s">
        <v>306</v>
      </c>
      <c r="B53" s="144" t="s">
        <v>307</v>
      </c>
      <c r="C53" s="145">
        <v>3478.28</v>
      </c>
      <c r="D53" s="148"/>
      <c r="E53" s="145">
        <v>1167.68</v>
      </c>
      <c r="F53" s="145">
        <f t="shared" si="3"/>
        <v>33.570615361615516</v>
      </c>
      <c r="G53" s="140"/>
      <c r="H53" s="128"/>
      <c r="I53" s="128"/>
      <c r="J53" s="128"/>
      <c r="K53" s="128"/>
      <c r="L53" s="128"/>
      <c r="M53" s="128"/>
    </row>
    <row r="54" spans="1:13" x14ac:dyDescent="0.2">
      <c r="A54" s="143" t="s">
        <v>308</v>
      </c>
      <c r="B54" s="144" t="s">
        <v>309</v>
      </c>
      <c r="C54" s="145">
        <v>47522.36</v>
      </c>
      <c r="D54" s="148"/>
      <c r="E54" s="145">
        <v>90543.03</v>
      </c>
      <c r="F54" s="145">
        <f t="shared" si="3"/>
        <v>190.52721708265329</v>
      </c>
      <c r="G54" s="140"/>
      <c r="H54" s="128"/>
      <c r="I54" s="128"/>
      <c r="J54" s="128"/>
      <c r="K54" s="128"/>
      <c r="L54" s="128"/>
      <c r="M54" s="128"/>
    </row>
    <row r="55" spans="1:13" x14ac:dyDescent="0.2">
      <c r="A55" s="141" t="s">
        <v>310</v>
      </c>
      <c r="B55" s="142" t="s">
        <v>311</v>
      </c>
      <c r="C55" s="140">
        <f>+C56+C57</f>
        <v>12616.33</v>
      </c>
      <c r="D55" s="148"/>
      <c r="E55" s="140">
        <f>+E56+E57</f>
        <v>59876.39</v>
      </c>
      <c r="F55" s="140">
        <f t="shared" si="3"/>
        <v>474.5943550937555</v>
      </c>
      <c r="G55" s="140"/>
      <c r="H55" s="128"/>
      <c r="I55" s="128"/>
      <c r="J55" s="128"/>
      <c r="K55" s="128"/>
      <c r="L55" s="128"/>
      <c r="M55" s="128"/>
    </row>
    <row r="56" spans="1:13" x14ac:dyDescent="0.2">
      <c r="A56" s="143" t="s">
        <v>312</v>
      </c>
      <c r="B56" s="144" t="s">
        <v>202</v>
      </c>
      <c r="C56" s="145">
        <v>12616.33</v>
      </c>
      <c r="D56" s="148"/>
      <c r="E56" s="145">
        <v>59597.2</v>
      </c>
      <c r="F56" s="145">
        <f t="shared" si="3"/>
        <v>472.38142946482856</v>
      </c>
      <c r="G56" s="140"/>
      <c r="H56" s="128"/>
      <c r="I56" s="128"/>
      <c r="J56" s="128"/>
      <c r="K56" s="128"/>
      <c r="L56" s="128"/>
      <c r="M56" s="128"/>
    </row>
    <row r="57" spans="1:13" x14ac:dyDescent="0.2">
      <c r="A57" s="143" t="s">
        <v>313</v>
      </c>
      <c r="B57" s="144" t="s">
        <v>208</v>
      </c>
      <c r="C57" s="145"/>
      <c r="D57" s="148"/>
      <c r="E57" s="145">
        <v>279.19</v>
      </c>
      <c r="F57" s="145">
        <v>0</v>
      </c>
      <c r="G57" s="140"/>
      <c r="H57" s="128"/>
      <c r="I57" s="128"/>
      <c r="J57" s="128"/>
      <c r="K57" s="128"/>
      <c r="L57" s="128"/>
      <c r="M57" s="128"/>
    </row>
    <row r="58" spans="1:13" x14ac:dyDescent="0.2">
      <c r="A58" s="138">
        <v>67</v>
      </c>
      <c r="B58" s="139" t="s">
        <v>512</v>
      </c>
      <c r="C58" s="140">
        <f>+C59+C63</f>
        <v>2377453.17</v>
      </c>
      <c r="D58" s="140">
        <v>5036217</v>
      </c>
      <c r="E58" s="140">
        <f>+E59</f>
        <v>2533603.98</v>
      </c>
      <c r="F58" s="140">
        <f t="shared" si="3"/>
        <v>106.56798678394156</v>
      </c>
      <c r="G58" s="140">
        <f>+E58/D58*100</f>
        <v>50.30768094385131</v>
      </c>
      <c r="H58" s="128"/>
      <c r="I58" s="128"/>
      <c r="J58" s="128"/>
      <c r="K58" s="128"/>
      <c r="L58" s="128"/>
      <c r="M58" s="128"/>
    </row>
    <row r="59" spans="1:13" x14ac:dyDescent="0.2">
      <c r="A59" s="141">
        <v>671</v>
      </c>
      <c r="B59" s="142" t="s">
        <v>512</v>
      </c>
      <c r="C59" s="140">
        <f>+C60+C61+C62</f>
        <v>2377453.17</v>
      </c>
      <c r="D59" s="140"/>
      <c r="E59" s="140">
        <f>+E60</f>
        <v>2533603.98</v>
      </c>
      <c r="F59" s="140">
        <f t="shared" si="3"/>
        <v>106.56798678394156</v>
      </c>
      <c r="G59" s="140"/>
      <c r="H59" s="128"/>
      <c r="I59" s="128"/>
      <c r="J59" s="128"/>
      <c r="K59" s="128"/>
      <c r="L59" s="128"/>
      <c r="M59" s="128"/>
    </row>
    <row r="60" spans="1:13" x14ac:dyDescent="0.2">
      <c r="A60" s="143">
        <v>6711</v>
      </c>
      <c r="B60" s="144" t="s">
        <v>513</v>
      </c>
      <c r="C60" s="145">
        <v>2377453.17</v>
      </c>
      <c r="D60" s="148"/>
      <c r="E60" s="145">
        <v>2533603.98</v>
      </c>
      <c r="F60" s="145">
        <f t="shared" si="3"/>
        <v>106.56798678394156</v>
      </c>
      <c r="G60" s="149"/>
      <c r="H60" s="128"/>
      <c r="I60" s="128"/>
      <c r="J60" s="128"/>
      <c r="K60" s="128"/>
      <c r="L60" s="128"/>
      <c r="M60" s="128"/>
    </row>
    <row r="61" spans="1:13" x14ac:dyDescent="0.2">
      <c r="A61" s="143">
        <v>6712</v>
      </c>
      <c r="B61" s="144" t="s">
        <v>513</v>
      </c>
      <c r="C61" s="145">
        <v>0</v>
      </c>
      <c r="D61" s="148"/>
      <c r="E61" s="145"/>
      <c r="F61" s="145">
        <v>0</v>
      </c>
      <c r="G61" s="149"/>
      <c r="H61" s="128"/>
      <c r="I61" s="128"/>
      <c r="J61" s="128"/>
      <c r="K61" s="128"/>
      <c r="L61" s="128"/>
      <c r="M61" s="128"/>
    </row>
    <row r="62" spans="1:13" x14ac:dyDescent="0.2">
      <c r="A62" s="143">
        <v>6714</v>
      </c>
      <c r="B62" s="144" t="s">
        <v>514</v>
      </c>
      <c r="C62" s="145">
        <v>0</v>
      </c>
      <c r="D62" s="148"/>
      <c r="E62" s="145"/>
      <c r="F62" s="145">
        <v>0</v>
      </c>
      <c r="G62" s="149"/>
      <c r="H62" s="128"/>
      <c r="I62" s="128"/>
      <c r="J62" s="128"/>
      <c r="K62" s="128"/>
      <c r="L62" s="128"/>
      <c r="M62" s="128"/>
    </row>
    <row r="63" spans="1:13" x14ac:dyDescent="0.2">
      <c r="A63" s="141">
        <v>673</v>
      </c>
      <c r="B63" s="142" t="s">
        <v>522</v>
      </c>
      <c r="C63" s="140">
        <f>+C64</f>
        <v>0</v>
      </c>
      <c r="D63" s="148"/>
      <c r="E63" s="140"/>
      <c r="F63" s="140">
        <v>0</v>
      </c>
      <c r="G63" s="140"/>
      <c r="H63" s="128"/>
      <c r="I63" s="128"/>
      <c r="J63" s="128"/>
      <c r="K63" s="128"/>
      <c r="L63" s="128"/>
      <c r="M63" s="128"/>
    </row>
    <row r="64" spans="1:13" x14ac:dyDescent="0.2">
      <c r="A64" s="143">
        <v>6731</v>
      </c>
      <c r="B64" s="144" t="s">
        <v>522</v>
      </c>
      <c r="C64" s="145">
        <v>0</v>
      </c>
      <c r="D64" s="148"/>
      <c r="E64" s="145"/>
      <c r="F64" s="145">
        <v>0</v>
      </c>
      <c r="G64" s="140"/>
      <c r="H64" s="128"/>
      <c r="I64" s="128"/>
      <c r="J64" s="128"/>
      <c r="K64" s="128"/>
      <c r="L64" s="128"/>
      <c r="M64" s="128"/>
    </row>
    <row r="65" spans="1:13" x14ac:dyDescent="0.2">
      <c r="A65" s="138" t="s">
        <v>314</v>
      </c>
      <c r="B65" s="139" t="s">
        <v>315</v>
      </c>
      <c r="C65" s="140">
        <f>+C66+C68</f>
        <v>0</v>
      </c>
      <c r="D65" s="150"/>
      <c r="E65" s="140">
        <f>+E68</f>
        <v>0</v>
      </c>
      <c r="F65" s="140"/>
      <c r="G65" s="140"/>
      <c r="H65" s="128"/>
      <c r="I65" s="128"/>
      <c r="J65" s="128"/>
      <c r="K65" s="128"/>
      <c r="L65" s="128"/>
      <c r="M65" s="128"/>
    </row>
    <row r="66" spans="1:13" x14ac:dyDescent="0.2">
      <c r="A66" s="141" t="s">
        <v>316</v>
      </c>
      <c r="B66" s="142" t="s">
        <v>317</v>
      </c>
      <c r="C66" s="140">
        <f>+C67</f>
        <v>0</v>
      </c>
      <c r="D66" s="148"/>
      <c r="E66" s="140"/>
      <c r="F66" s="140">
        <v>0</v>
      </c>
      <c r="G66" s="140"/>
      <c r="H66" s="128"/>
      <c r="I66" s="128"/>
      <c r="J66" s="128"/>
      <c r="K66" s="128"/>
      <c r="L66" s="128"/>
      <c r="M66" s="128"/>
    </row>
    <row r="67" spans="1:13" x14ac:dyDescent="0.2">
      <c r="A67" s="143" t="s">
        <v>318</v>
      </c>
      <c r="B67" s="144" t="s">
        <v>319</v>
      </c>
      <c r="C67" s="145">
        <v>0</v>
      </c>
      <c r="D67" s="148"/>
      <c r="E67" s="145"/>
      <c r="F67" s="145">
        <v>0</v>
      </c>
      <c r="G67" s="140"/>
      <c r="H67" s="128"/>
      <c r="I67" s="128"/>
      <c r="J67" s="128"/>
      <c r="K67" s="128"/>
      <c r="L67" s="128"/>
      <c r="M67" s="128"/>
    </row>
    <row r="68" spans="1:13" x14ac:dyDescent="0.2">
      <c r="A68" s="141" t="s">
        <v>320</v>
      </c>
      <c r="B68" s="142" t="s">
        <v>321</v>
      </c>
      <c r="C68" s="140">
        <f>+C69</f>
        <v>0</v>
      </c>
      <c r="D68" s="148"/>
      <c r="E68" s="140"/>
      <c r="F68" s="140"/>
      <c r="G68" s="140"/>
      <c r="H68" s="128"/>
      <c r="I68" s="128"/>
      <c r="J68" s="128"/>
      <c r="K68" s="128"/>
      <c r="L68" s="128"/>
      <c r="M68" s="128"/>
    </row>
    <row r="69" spans="1:13" x14ac:dyDescent="0.2">
      <c r="A69" s="143" t="s">
        <v>322</v>
      </c>
      <c r="B69" s="144" t="s">
        <v>321</v>
      </c>
      <c r="C69" s="145"/>
      <c r="D69" s="148"/>
      <c r="E69" s="145"/>
      <c r="F69" s="145"/>
      <c r="G69" s="140"/>
      <c r="H69" s="128"/>
      <c r="I69" s="128"/>
      <c r="J69" s="128"/>
      <c r="K69" s="128"/>
      <c r="L69" s="128"/>
      <c r="M69" s="128"/>
    </row>
    <row r="70" spans="1:13" x14ac:dyDescent="0.2">
      <c r="A70" s="133" t="s">
        <v>323</v>
      </c>
      <c r="B70" s="134" t="s">
        <v>324</v>
      </c>
      <c r="C70" s="135">
        <f>+C71+C76</f>
        <v>0</v>
      </c>
      <c r="D70" s="151">
        <v>0</v>
      </c>
      <c r="E70" s="135">
        <v>0</v>
      </c>
      <c r="F70" s="136">
        <v>0</v>
      </c>
      <c r="G70" s="136">
        <v>0</v>
      </c>
      <c r="H70" s="137"/>
      <c r="I70" s="137"/>
      <c r="J70" s="137"/>
      <c r="K70" s="137"/>
      <c r="L70" s="137"/>
      <c r="M70" s="137"/>
    </row>
    <row r="71" spans="1:13" x14ac:dyDescent="0.2">
      <c r="A71" s="138" t="s">
        <v>325</v>
      </c>
      <c r="B71" s="139" t="s">
        <v>326</v>
      </c>
      <c r="C71" s="140">
        <f>+C72+C74</f>
        <v>0</v>
      </c>
      <c r="D71" s="150"/>
      <c r="E71" s="140"/>
      <c r="F71" s="140">
        <v>0</v>
      </c>
      <c r="G71" s="140"/>
      <c r="H71" s="128"/>
      <c r="I71" s="128"/>
      <c r="J71" s="128"/>
      <c r="K71" s="128"/>
      <c r="L71" s="128"/>
      <c r="M71" s="128"/>
    </row>
    <row r="72" spans="1:13" x14ac:dyDescent="0.2">
      <c r="A72" s="141" t="s">
        <v>327</v>
      </c>
      <c r="B72" s="142" t="s">
        <v>328</v>
      </c>
      <c r="C72" s="140">
        <f>+C73</f>
        <v>0</v>
      </c>
      <c r="D72" s="148"/>
      <c r="E72" s="140"/>
      <c r="F72" s="140">
        <v>0</v>
      </c>
      <c r="G72" s="140"/>
      <c r="H72" s="128"/>
      <c r="I72" s="128"/>
      <c r="J72" s="128"/>
      <c r="K72" s="128"/>
      <c r="L72" s="128"/>
      <c r="M72" s="128"/>
    </row>
    <row r="73" spans="1:13" x14ac:dyDescent="0.2">
      <c r="A73" s="143" t="s">
        <v>329</v>
      </c>
      <c r="B73" s="144" t="s">
        <v>330</v>
      </c>
      <c r="C73" s="145">
        <v>0</v>
      </c>
      <c r="D73" s="148"/>
      <c r="E73" s="145"/>
      <c r="F73" s="145">
        <v>0</v>
      </c>
      <c r="G73" s="140"/>
      <c r="H73" s="128"/>
      <c r="I73" s="128"/>
      <c r="J73" s="128"/>
      <c r="K73" s="128"/>
      <c r="L73" s="128"/>
      <c r="M73" s="128"/>
    </row>
    <row r="74" spans="1:13" x14ac:dyDescent="0.2">
      <c r="A74" s="141" t="s">
        <v>331</v>
      </c>
      <c r="B74" s="142" t="s">
        <v>332</v>
      </c>
      <c r="C74" s="140">
        <f>+C75</f>
        <v>0</v>
      </c>
      <c r="D74" s="148"/>
      <c r="E74" s="140"/>
      <c r="F74" s="140">
        <v>0</v>
      </c>
      <c r="G74" s="140"/>
      <c r="H74" s="128"/>
      <c r="I74" s="128"/>
      <c r="J74" s="128"/>
      <c r="K74" s="128"/>
      <c r="L74" s="128"/>
      <c r="M74" s="128"/>
    </row>
    <row r="75" spans="1:13" x14ac:dyDescent="0.2">
      <c r="A75" s="143" t="s">
        <v>333</v>
      </c>
      <c r="B75" s="144" t="s">
        <v>334</v>
      </c>
      <c r="C75" s="145">
        <v>0</v>
      </c>
      <c r="D75" s="148"/>
      <c r="E75" s="145"/>
      <c r="F75" s="145">
        <v>0</v>
      </c>
      <c r="G75" s="140"/>
      <c r="H75" s="128"/>
      <c r="I75" s="128"/>
      <c r="J75" s="128"/>
      <c r="K75" s="128"/>
      <c r="L75" s="128"/>
      <c r="M75" s="128"/>
    </row>
    <row r="76" spans="1:13" x14ac:dyDescent="0.2">
      <c r="A76" s="138" t="s">
        <v>335</v>
      </c>
      <c r="B76" s="139" t="s">
        <v>336</v>
      </c>
      <c r="C76" s="140">
        <f>+C77+C80+C84+C87</f>
        <v>0</v>
      </c>
      <c r="D76" s="150"/>
      <c r="E76" s="140"/>
      <c r="F76" s="140">
        <v>0</v>
      </c>
      <c r="G76" s="140"/>
      <c r="H76" s="128"/>
      <c r="I76" s="128"/>
      <c r="J76" s="128"/>
      <c r="K76" s="128"/>
      <c r="L76" s="128"/>
      <c r="M76" s="128"/>
    </row>
    <row r="77" spans="1:13" x14ac:dyDescent="0.2">
      <c r="A77" s="141" t="s">
        <v>337</v>
      </c>
      <c r="B77" s="142" t="s">
        <v>338</v>
      </c>
      <c r="C77" s="140">
        <f>+C78+C79</f>
        <v>0</v>
      </c>
      <c r="D77" s="148"/>
      <c r="E77" s="140"/>
      <c r="F77" s="140">
        <v>0</v>
      </c>
      <c r="G77" s="140"/>
      <c r="H77" s="128"/>
      <c r="I77" s="128"/>
      <c r="J77" s="128"/>
      <c r="K77" s="128"/>
      <c r="L77" s="128"/>
      <c r="M77" s="128"/>
    </row>
    <row r="78" spans="1:13" x14ac:dyDescent="0.2">
      <c r="A78" s="143" t="s">
        <v>339</v>
      </c>
      <c r="B78" s="144" t="s">
        <v>340</v>
      </c>
      <c r="C78" s="145"/>
      <c r="D78" s="148"/>
      <c r="E78" s="145"/>
      <c r="F78" s="140">
        <v>0</v>
      </c>
      <c r="G78" s="140"/>
      <c r="H78" s="128"/>
      <c r="I78" s="128"/>
      <c r="J78" s="128"/>
      <c r="K78" s="128"/>
      <c r="L78" s="128"/>
      <c r="M78" s="128"/>
    </row>
    <row r="79" spans="1:13" x14ac:dyDescent="0.2">
      <c r="A79" s="143" t="s">
        <v>341</v>
      </c>
      <c r="B79" s="144" t="s">
        <v>228</v>
      </c>
      <c r="C79" s="145">
        <v>0</v>
      </c>
      <c r="D79" s="148"/>
      <c r="E79" s="145"/>
      <c r="F79" s="140">
        <v>0</v>
      </c>
      <c r="G79" s="140"/>
      <c r="H79" s="128"/>
      <c r="I79" s="128"/>
      <c r="J79" s="128"/>
      <c r="K79" s="128"/>
      <c r="L79" s="128"/>
      <c r="M79" s="128"/>
    </row>
    <row r="80" spans="1:13" x14ac:dyDescent="0.2">
      <c r="A80" s="141" t="s">
        <v>342</v>
      </c>
      <c r="B80" s="142" t="s">
        <v>343</v>
      </c>
      <c r="C80" s="140">
        <f>+C81+C82+C83</f>
        <v>0</v>
      </c>
      <c r="D80" s="148"/>
      <c r="E80" s="140"/>
      <c r="F80" s="140">
        <v>0</v>
      </c>
      <c r="G80" s="140"/>
      <c r="H80" s="128"/>
      <c r="I80" s="128"/>
      <c r="J80" s="128"/>
      <c r="K80" s="128"/>
      <c r="L80" s="128"/>
      <c r="M80" s="128"/>
    </row>
    <row r="81" spans="1:13" x14ac:dyDescent="0.2">
      <c r="A81" s="143" t="s">
        <v>344</v>
      </c>
      <c r="B81" s="144" t="s">
        <v>232</v>
      </c>
      <c r="C81" s="145">
        <v>0</v>
      </c>
      <c r="D81" s="148"/>
      <c r="E81" s="145"/>
      <c r="F81" s="140">
        <v>0</v>
      </c>
      <c r="G81" s="140"/>
      <c r="H81" s="128"/>
      <c r="I81" s="128"/>
      <c r="J81" s="128"/>
      <c r="K81" s="128"/>
      <c r="L81" s="128"/>
      <c r="M81" s="128"/>
    </row>
    <row r="82" spans="1:13" x14ac:dyDescent="0.2">
      <c r="A82" s="143">
        <v>7225</v>
      </c>
      <c r="B82" s="144" t="s">
        <v>531</v>
      </c>
      <c r="C82" s="145">
        <v>0</v>
      </c>
      <c r="D82" s="148"/>
      <c r="E82" s="145"/>
      <c r="F82" s="140">
        <v>0</v>
      </c>
      <c r="G82" s="140"/>
      <c r="H82" s="128"/>
      <c r="I82" s="128"/>
      <c r="J82" s="128"/>
      <c r="K82" s="128"/>
      <c r="L82" s="128"/>
      <c r="M82" s="128"/>
    </row>
    <row r="83" spans="1:13" x14ac:dyDescent="0.2">
      <c r="A83" s="143" t="s">
        <v>346</v>
      </c>
      <c r="B83" s="144" t="s">
        <v>347</v>
      </c>
      <c r="C83" s="145">
        <v>0</v>
      </c>
      <c r="D83" s="148"/>
      <c r="E83" s="145"/>
      <c r="F83" s="145">
        <v>0</v>
      </c>
      <c r="G83" s="140"/>
      <c r="H83" s="128"/>
      <c r="I83" s="128"/>
      <c r="J83" s="128"/>
      <c r="K83" s="128"/>
      <c r="L83" s="128"/>
      <c r="M83" s="128"/>
    </row>
    <row r="84" spans="1:13" x14ac:dyDescent="0.2">
      <c r="A84" s="141" t="s">
        <v>348</v>
      </c>
      <c r="B84" s="142" t="s">
        <v>349</v>
      </c>
      <c r="C84" s="140">
        <f>+C85+C86</f>
        <v>0</v>
      </c>
      <c r="D84" s="148"/>
      <c r="E84" s="140"/>
      <c r="F84" s="140">
        <v>0</v>
      </c>
      <c r="G84" s="140"/>
      <c r="H84" s="128"/>
      <c r="I84" s="128"/>
      <c r="J84" s="128"/>
      <c r="K84" s="128"/>
      <c r="L84" s="128"/>
      <c r="M84" s="128"/>
    </row>
    <row r="85" spans="1:13" x14ac:dyDescent="0.2">
      <c r="A85" s="143" t="s">
        <v>350</v>
      </c>
      <c r="B85" s="144" t="s">
        <v>351</v>
      </c>
      <c r="C85" s="145">
        <v>0</v>
      </c>
      <c r="D85" s="148"/>
      <c r="E85" s="145"/>
      <c r="F85" s="145">
        <v>0</v>
      </c>
      <c r="G85" s="140"/>
      <c r="H85" s="128"/>
      <c r="I85" s="128"/>
      <c r="J85" s="128"/>
      <c r="K85" s="128"/>
      <c r="L85" s="128"/>
      <c r="M85" s="128"/>
    </row>
    <row r="86" spans="1:13" x14ac:dyDescent="0.2">
      <c r="A86" s="143" t="s">
        <v>352</v>
      </c>
      <c r="B86" s="144" t="s">
        <v>353</v>
      </c>
      <c r="C86" s="145">
        <v>0</v>
      </c>
      <c r="D86" s="148"/>
      <c r="E86" s="145"/>
      <c r="F86" s="145">
        <v>0</v>
      </c>
      <c r="G86" s="140"/>
      <c r="H86" s="128"/>
      <c r="I86" s="128"/>
      <c r="J86" s="128"/>
      <c r="K86" s="128"/>
      <c r="L86" s="128"/>
      <c r="M86" s="128"/>
    </row>
    <row r="87" spans="1:13" x14ac:dyDescent="0.2">
      <c r="A87" s="141" t="s">
        <v>354</v>
      </c>
      <c r="B87" s="142" t="s">
        <v>355</v>
      </c>
      <c r="C87" s="140">
        <f>+C88</f>
        <v>0</v>
      </c>
      <c r="D87" s="148"/>
      <c r="E87" s="140"/>
      <c r="F87" s="140">
        <v>0</v>
      </c>
      <c r="G87" s="140"/>
      <c r="H87" s="128"/>
      <c r="I87" s="128"/>
      <c r="J87" s="128"/>
      <c r="K87" s="128"/>
      <c r="L87" s="128"/>
      <c r="M87" s="128"/>
    </row>
    <row r="88" spans="1:13" x14ac:dyDescent="0.2">
      <c r="A88" s="143" t="s">
        <v>356</v>
      </c>
      <c r="B88" s="144" t="s">
        <v>357</v>
      </c>
      <c r="C88" s="145">
        <v>0</v>
      </c>
      <c r="D88" s="148"/>
      <c r="E88" s="145"/>
      <c r="F88" s="145">
        <v>0</v>
      </c>
      <c r="G88" s="140"/>
      <c r="H88" s="128"/>
      <c r="I88" s="128"/>
      <c r="J88" s="128"/>
      <c r="K88" s="128"/>
      <c r="L88" s="128"/>
      <c r="M88" s="128"/>
    </row>
  </sheetData>
  <mergeCells count="5">
    <mergeCell ref="A8:B8"/>
    <mergeCell ref="A7:B7"/>
    <mergeCell ref="A5:F5"/>
    <mergeCell ref="A3:F3"/>
    <mergeCell ref="A1:F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2"/>
  <sheetViews>
    <sheetView zoomScale="95" zoomScaleNormal="13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23" sqref="F23"/>
    </sheetView>
  </sheetViews>
  <sheetFormatPr defaultRowHeight="12.75" x14ac:dyDescent="0.2"/>
  <cols>
    <col min="1" max="1" width="16.7109375" style="117" customWidth="1"/>
    <col min="2" max="2" width="48.140625" style="152" customWidth="1"/>
    <col min="3" max="3" width="20.140625" style="153" customWidth="1"/>
    <col min="4" max="4" width="17.5703125" style="154" bestFit="1" customWidth="1"/>
    <col min="5" max="5" width="16.42578125" style="153" bestFit="1" customWidth="1"/>
    <col min="6" max="6" width="15.5703125" style="153" bestFit="1" customWidth="1"/>
    <col min="7" max="7" width="15.42578125" style="117" bestFit="1" customWidth="1"/>
    <col min="8" max="8" width="9.42578125" style="117" bestFit="1" customWidth="1"/>
    <col min="9" max="252" width="9.140625" style="117"/>
    <col min="253" max="253" width="19" style="117" customWidth="1"/>
    <col min="254" max="254" width="57.5703125" style="117" customWidth="1"/>
    <col min="255" max="255" width="20.140625" style="117" customWidth="1"/>
    <col min="256" max="257" width="17.5703125" style="117" bestFit="1" customWidth="1"/>
    <col min="258" max="258" width="16.42578125" style="117" bestFit="1" customWidth="1"/>
    <col min="259" max="259" width="15.5703125" style="117" bestFit="1" customWidth="1"/>
    <col min="260" max="260" width="11.85546875" style="117" bestFit="1" customWidth="1"/>
    <col min="261" max="261" width="15.42578125" style="117" bestFit="1" customWidth="1"/>
    <col min="262" max="262" width="9.42578125" style="117" bestFit="1" customWidth="1"/>
    <col min="263" max="263" width="15.42578125" style="117" bestFit="1" customWidth="1"/>
    <col min="264" max="264" width="9.42578125" style="117" bestFit="1" customWidth="1"/>
    <col min="265" max="508" width="9.140625" style="117"/>
    <col min="509" max="509" width="19" style="117" customWidth="1"/>
    <col min="510" max="510" width="57.5703125" style="117" customWidth="1"/>
    <col min="511" max="511" width="20.140625" style="117" customWidth="1"/>
    <col min="512" max="513" width="17.5703125" style="117" bestFit="1" customWidth="1"/>
    <col min="514" max="514" width="16.42578125" style="117" bestFit="1" customWidth="1"/>
    <col min="515" max="515" width="15.5703125" style="117" bestFit="1" customWidth="1"/>
    <col min="516" max="516" width="11.85546875" style="117" bestFit="1" customWidth="1"/>
    <col min="517" max="517" width="15.42578125" style="117" bestFit="1" customWidth="1"/>
    <col min="518" max="518" width="9.42578125" style="117" bestFit="1" customWidth="1"/>
    <col min="519" max="519" width="15.42578125" style="117" bestFit="1" customWidth="1"/>
    <col min="520" max="520" width="9.42578125" style="117" bestFit="1" customWidth="1"/>
    <col min="521" max="764" width="9.140625" style="117"/>
    <col min="765" max="765" width="19" style="117" customWidth="1"/>
    <col min="766" max="766" width="57.5703125" style="117" customWidth="1"/>
    <col min="767" max="767" width="20.140625" style="117" customWidth="1"/>
    <col min="768" max="769" width="17.5703125" style="117" bestFit="1" customWidth="1"/>
    <col min="770" max="770" width="16.42578125" style="117" bestFit="1" customWidth="1"/>
    <col min="771" max="771" width="15.5703125" style="117" bestFit="1" customWidth="1"/>
    <col min="772" max="772" width="11.85546875" style="117" bestFit="1" customWidth="1"/>
    <col min="773" max="773" width="15.42578125" style="117" bestFit="1" customWidth="1"/>
    <col min="774" max="774" width="9.42578125" style="117" bestFit="1" customWidth="1"/>
    <col min="775" max="775" width="15.42578125" style="117" bestFit="1" customWidth="1"/>
    <col min="776" max="776" width="9.42578125" style="117" bestFit="1" customWidth="1"/>
    <col min="777" max="1020" width="9.140625" style="117"/>
    <col min="1021" max="1021" width="19" style="117" customWidth="1"/>
    <col min="1022" max="1022" width="57.5703125" style="117" customWidth="1"/>
    <col min="1023" max="1023" width="20.140625" style="117" customWidth="1"/>
    <col min="1024" max="1025" width="17.5703125" style="117" bestFit="1" customWidth="1"/>
    <col min="1026" max="1026" width="16.42578125" style="117" bestFit="1" customWidth="1"/>
    <col min="1027" max="1027" width="15.5703125" style="117" bestFit="1" customWidth="1"/>
    <col min="1028" max="1028" width="11.85546875" style="117" bestFit="1" customWidth="1"/>
    <col min="1029" max="1029" width="15.42578125" style="117" bestFit="1" customWidth="1"/>
    <col min="1030" max="1030" width="9.42578125" style="117" bestFit="1" customWidth="1"/>
    <col min="1031" max="1031" width="15.42578125" style="117" bestFit="1" customWidth="1"/>
    <col min="1032" max="1032" width="9.42578125" style="117" bestFit="1" customWidth="1"/>
    <col min="1033" max="1276" width="9.140625" style="117"/>
    <col min="1277" max="1277" width="19" style="117" customWidth="1"/>
    <col min="1278" max="1278" width="57.5703125" style="117" customWidth="1"/>
    <col min="1279" max="1279" width="20.140625" style="117" customWidth="1"/>
    <col min="1280" max="1281" width="17.5703125" style="117" bestFit="1" customWidth="1"/>
    <col min="1282" max="1282" width="16.42578125" style="117" bestFit="1" customWidth="1"/>
    <col min="1283" max="1283" width="15.5703125" style="117" bestFit="1" customWidth="1"/>
    <col min="1284" max="1284" width="11.85546875" style="117" bestFit="1" customWidth="1"/>
    <col min="1285" max="1285" width="15.42578125" style="117" bestFit="1" customWidth="1"/>
    <col min="1286" max="1286" width="9.42578125" style="117" bestFit="1" customWidth="1"/>
    <col min="1287" max="1287" width="15.42578125" style="117" bestFit="1" customWidth="1"/>
    <col min="1288" max="1288" width="9.42578125" style="117" bestFit="1" customWidth="1"/>
    <col min="1289" max="1532" width="9.140625" style="117"/>
    <col min="1533" max="1533" width="19" style="117" customWidth="1"/>
    <col min="1534" max="1534" width="57.5703125" style="117" customWidth="1"/>
    <col min="1535" max="1535" width="20.140625" style="117" customWidth="1"/>
    <col min="1536" max="1537" width="17.5703125" style="117" bestFit="1" customWidth="1"/>
    <col min="1538" max="1538" width="16.42578125" style="117" bestFit="1" customWidth="1"/>
    <col min="1539" max="1539" width="15.5703125" style="117" bestFit="1" customWidth="1"/>
    <col min="1540" max="1540" width="11.85546875" style="117" bestFit="1" customWidth="1"/>
    <col min="1541" max="1541" width="15.42578125" style="117" bestFit="1" customWidth="1"/>
    <col min="1542" max="1542" width="9.42578125" style="117" bestFit="1" customWidth="1"/>
    <col min="1543" max="1543" width="15.42578125" style="117" bestFit="1" customWidth="1"/>
    <col min="1544" max="1544" width="9.42578125" style="117" bestFit="1" customWidth="1"/>
    <col min="1545" max="1788" width="9.140625" style="117"/>
    <col min="1789" max="1789" width="19" style="117" customWidth="1"/>
    <col min="1790" max="1790" width="57.5703125" style="117" customWidth="1"/>
    <col min="1791" max="1791" width="20.140625" style="117" customWidth="1"/>
    <col min="1792" max="1793" width="17.5703125" style="117" bestFit="1" customWidth="1"/>
    <col min="1794" max="1794" width="16.42578125" style="117" bestFit="1" customWidth="1"/>
    <col min="1795" max="1795" width="15.5703125" style="117" bestFit="1" customWidth="1"/>
    <col min="1796" max="1796" width="11.85546875" style="117" bestFit="1" customWidth="1"/>
    <col min="1797" max="1797" width="15.42578125" style="117" bestFit="1" customWidth="1"/>
    <col min="1798" max="1798" width="9.42578125" style="117" bestFit="1" customWidth="1"/>
    <col min="1799" max="1799" width="15.42578125" style="117" bestFit="1" customWidth="1"/>
    <col min="1800" max="1800" width="9.42578125" style="117" bestFit="1" customWidth="1"/>
    <col min="1801" max="2044" width="9.140625" style="117"/>
    <col min="2045" max="2045" width="19" style="117" customWidth="1"/>
    <col min="2046" max="2046" width="57.5703125" style="117" customWidth="1"/>
    <col min="2047" max="2047" width="20.140625" style="117" customWidth="1"/>
    <col min="2048" max="2049" width="17.5703125" style="117" bestFit="1" customWidth="1"/>
    <col min="2050" max="2050" width="16.42578125" style="117" bestFit="1" customWidth="1"/>
    <col min="2051" max="2051" width="15.5703125" style="117" bestFit="1" customWidth="1"/>
    <col min="2052" max="2052" width="11.85546875" style="117" bestFit="1" customWidth="1"/>
    <col min="2053" max="2053" width="15.42578125" style="117" bestFit="1" customWidth="1"/>
    <col min="2054" max="2054" width="9.42578125" style="117" bestFit="1" customWidth="1"/>
    <col min="2055" max="2055" width="15.42578125" style="117" bestFit="1" customWidth="1"/>
    <col min="2056" max="2056" width="9.42578125" style="117" bestFit="1" customWidth="1"/>
    <col min="2057" max="2300" width="9.140625" style="117"/>
    <col min="2301" max="2301" width="19" style="117" customWidth="1"/>
    <col min="2302" max="2302" width="57.5703125" style="117" customWidth="1"/>
    <col min="2303" max="2303" width="20.140625" style="117" customWidth="1"/>
    <col min="2304" max="2305" width="17.5703125" style="117" bestFit="1" customWidth="1"/>
    <col min="2306" max="2306" width="16.42578125" style="117" bestFit="1" customWidth="1"/>
    <col min="2307" max="2307" width="15.5703125" style="117" bestFit="1" customWidth="1"/>
    <col min="2308" max="2308" width="11.85546875" style="117" bestFit="1" customWidth="1"/>
    <col min="2309" max="2309" width="15.42578125" style="117" bestFit="1" customWidth="1"/>
    <col min="2310" max="2310" width="9.42578125" style="117" bestFit="1" customWidth="1"/>
    <col min="2311" max="2311" width="15.42578125" style="117" bestFit="1" customWidth="1"/>
    <col min="2312" max="2312" width="9.42578125" style="117" bestFit="1" customWidth="1"/>
    <col min="2313" max="2556" width="9.140625" style="117"/>
    <col min="2557" max="2557" width="19" style="117" customWidth="1"/>
    <col min="2558" max="2558" width="57.5703125" style="117" customWidth="1"/>
    <col min="2559" max="2559" width="20.140625" style="117" customWidth="1"/>
    <col min="2560" max="2561" width="17.5703125" style="117" bestFit="1" customWidth="1"/>
    <col min="2562" max="2562" width="16.42578125" style="117" bestFit="1" customWidth="1"/>
    <col min="2563" max="2563" width="15.5703125" style="117" bestFit="1" customWidth="1"/>
    <col min="2564" max="2564" width="11.85546875" style="117" bestFit="1" customWidth="1"/>
    <col min="2565" max="2565" width="15.42578125" style="117" bestFit="1" customWidth="1"/>
    <col min="2566" max="2566" width="9.42578125" style="117" bestFit="1" customWidth="1"/>
    <col min="2567" max="2567" width="15.42578125" style="117" bestFit="1" customWidth="1"/>
    <col min="2568" max="2568" width="9.42578125" style="117" bestFit="1" customWidth="1"/>
    <col min="2569" max="2812" width="9.140625" style="117"/>
    <col min="2813" max="2813" width="19" style="117" customWidth="1"/>
    <col min="2814" max="2814" width="57.5703125" style="117" customWidth="1"/>
    <col min="2815" max="2815" width="20.140625" style="117" customWidth="1"/>
    <col min="2816" max="2817" width="17.5703125" style="117" bestFit="1" customWidth="1"/>
    <col min="2818" max="2818" width="16.42578125" style="117" bestFit="1" customWidth="1"/>
    <col min="2819" max="2819" width="15.5703125" style="117" bestFit="1" customWidth="1"/>
    <col min="2820" max="2820" width="11.85546875" style="117" bestFit="1" customWidth="1"/>
    <col min="2821" max="2821" width="15.42578125" style="117" bestFit="1" customWidth="1"/>
    <col min="2822" max="2822" width="9.42578125" style="117" bestFit="1" customWidth="1"/>
    <col min="2823" max="2823" width="15.42578125" style="117" bestFit="1" customWidth="1"/>
    <col min="2824" max="2824" width="9.42578125" style="117" bestFit="1" customWidth="1"/>
    <col min="2825" max="3068" width="9.140625" style="117"/>
    <col min="3069" max="3069" width="19" style="117" customWidth="1"/>
    <col min="3070" max="3070" width="57.5703125" style="117" customWidth="1"/>
    <col min="3071" max="3071" width="20.140625" style="117" customWidth="1"/>
    <col min="3072" max="3073" width="17.5703125" style="117" bestFit="1" customWidth="1"/>
    <col min="3074" max="3074" width="16.42578125" style="117" bestFit="1" customWidth="1"/>
    <col min="3075" max="3075" width="15.5703125" style="117" bestFit="1" customWidth="1"/>
    <col min="3076" max="3076" width="11.85546875" style="117" bestFit="1" customWidth="1"/>
    <col min="3077" max="3077" width="15.42578125" style="117" bestFit="1" customWidth="1"/>
    <col min="3078" max="3078" width="9.42578125" style="117" bestFit="1" customWidth="1"/>
    <col min="3079" max="3079" width="15.42578125" style="117" bestFit="1" customWidth="1"/>
    <col min="3080" max="3080" width="9.42578125" style="117" bestFit="1" customWidth="1"/>
    <col min="3081" max="3324" width="9.140625" style="117"/>
    <col min="3325" max="3325" width="19" style="117" customWidth="1"/>
    <col min="3326" max="3326" width="57.5703125" style="117" customWidth="1"/>
    <col min="3327" max="3327" width="20.140625" style="117" customWidth="1"/>
    <col min="3328" max="3329" width="17.5703125" style="117" bestFit="1" customWidth="1"/>
    <col min="3330" max="3330" width="16.42578125" style="117" bestFit="1" customWidth="1"/>
    <col min="3331" max="3331" width="15.5703125" style="117" bestFit="1" customWidth="1"/>
    <col min="3332" max="3332" width="11.85546875" style="117" bestFit="1" customWidth="1"/>
    <col min="3333" max="3333" width="15.42578125" style="117" bestFit="1" customWidth="1"/>
    <col min="3334" max="3334" width="9.42578125" style="117" bestFit="1" customWidth="1"/>
    <col min="3335" max="3335" width="15.42578125" style="117" bestFit="1" customWidth="1"/>
    <col min="3336" max="3336" width="9.42578125" style="117" bestFit="1" customWidth="1"/>
    <col min="3337" max="3580" width="9.140625" style="117"/>
    <col min="3581" max="3581" width="19" style="117" customWidth="1"/>
    <col min="3582" max="3582" width="57.5703125" style="117" customWidth="1"/>
    <col min="3583" max="3583" width="20.140625" style="117" customWidth="1"/>
    <col min="3584" max="3585" width="17.5703125" style="117" bestFit="1" customWidth="1"/>
    <col min="3586" max="3586" width="16.42578125" style="117" bestFit="1" customWidth="1"/>
    <col min="3587" max="3587" width="15.5703125" style="117" bestFit="1" customWidth="1"/>
    <col min="3588" max="3588" width="11.85546875" style="117" bestFit="1" customWidth="1"/>
    <col min="3589" max="3589" width="15.42578125" style="117" bestFit="1" customWidth="1"/>
    <col min="3590" max="3590" width="9.42578125" style="117" bestFit="1" customWidth="1"/>
    <col min="3591" max="3591" width="15.42578125" style="117" bestFit="1" customWidth="1"/>
    <col min="3592" max="3592" width="9.42578125" style="117" bestFit="1" customWidth="1"/>
    <col min="3593" max="3836" width="9.140625" style="117"/>
    <col min="3837" max="3837" width="19" style="117" customWidth="1"/>
    <col min="3838" max="3838" width="57.5703125" style="117" customWidth="1"/>
    <col min="3839" max="3839" width="20.140625" style="117" customWidth="1"/>
    <col min="3840" max="3841" width="17.5703125" style="117" bestFit="1" customWidth="1"/>
    <col min="3842" max="3842" width="16.42578125" style="117" bestFit="1" customWidth="1"/>
    <col min="3843" max="3843" width="15.5703125" style="117" bestFit="1" customWidth="1"/>
    <col min="3844" max="3844" width="11.85546875" style="117" bestFit="1" customWidth="1"/>
    <col min="3845" max="3845" width="15.42578125" style="117" bestFit="1" customWidth="1"/>
    <col min="3846" max="3846" width="9.42578125" style="117" bestFit="1" customWidth="1"/>
    <col min="3847" max="3847" width="15.42578125" style="117" bestFit="1" customWidth="1"/>
    <col min="3848" max="3848" width="9.42578125" style="117" bestFit="1" customWidth="1"/>
    <col min="3849" max="4092" width="9.140625" style="117"/>
    <col min="4093" max="4093" width="19" style="117" customWidth="1"/>
    <col min="4094" max="4094" width="57.5703125" style="117" customWidth="1"/>
    <col min="4095" max="4095" width="20.140625" style="117" customWidth="1"/>
    <col min="4096" max="4097" width="17.5703125" style="117" bestFit="1" customWidth="1"/>
    <col min="4098" max="4098" width="16.42578125" style="117" bestFit="1" customWidth="1"/>
    <col min="4099" max="4099" width="15.5703125" style="117" bestFit="1" customWidth="1"/>
    <col min="4100" max="4100" width="11.85546875" style="117" bestFit="1" customWidth="1"/>
    <col min="4101" max="4101" width="15.42578125" style="117" bestFit="1" customWidth="1"/>
    <col min="4102" max="4102" width="9.42578125" style="117" bestFit="1" customWidth="1"/>
    <col min="4103" max="4103" width="15.42578125" style="117" bestFit="1" customWidth="1"/>
    <col min="4104" max="4104" width="9.42578125" style="117" bestFit="1" customWidth="1"/>
    <col min="4105" max="4348" width="9.140625" style="117"/>
    <col min="4349" max="4349" width="19" style="117" customWidth="1"/>
    <col min="4350" max="4350" width="57.5703125" style="117" customWidth="1"/>
    <col min="4351" max="4351" width="20.140625" style="117" customWidth="1"/>
    <col min="4352" max="4353" width="17.5703125" style="117" bestFit="1" customWidth="1"/>
    <col min="4354" max="4354" width="16.42578125" style="117" bestFit="1" customWidth="1"/>
    <col min="4355" max="4355" width="15.5703125" style="117" bestFit="1" customWidth="1"/>
    <col min="4356" max="4356" width="11.85546875" style="117" bestFit="1" customWidth="1"/>
    <col min="4357" max="4357" width="15.42578125" style="117" bestFit="1" customWidth="1"/>
    <col min="4358" max="4358" width="9.42578125" style="117" bestFit="1" customWidth="1"/>
    <col min="4359" max="4359" width="15.42578125" style="117" bestFit="1" customWidth="1"/>
    <col min="4360" max="4360" width="9.42578125" style="117" bestFit="1" customWidth="1"/>
    <col min="4361" max="4604" width="9.140625" style="117"/>
    <col min="4605" max="4605" width="19" style="117" customWidth="1"/>
    <col min="4606" max="4606" width="57.5703125" style="117" customWidth="1"/>
    <col min="4607" max="4607" width="20.140625" style="117" customWidth="1"/>
    <col min="4608" max="4609" width="17.5703125" style="117" bestFit="1" customWidth="1"/>
    <col min="4610" max="4610" width="16.42578125" style="117" bestFit="1" customWidth="1"/>
    <col min="4611" max="4611" width="15.5703125" style="117" bestFit="1" customWidth="1"/>
    <col min="4612" max="4612" width="11.85546875" style="117" bestFit="1" customWidth="1"/>
    <col min="4613" max="4613" width="15.42578125" style="117" bestFit="1" customWidth="1"/>
    <col min="4614" max="4614" width="9.42578125" style="117" bestFit="1" customWidth="1"/>
    <col min="4615" max="4615" width="15.42578125" style="117" bestFit="1" customWidth="1"/>
    <col min="4616" max="4616" width="9.42578125" style="117" bestFit="1" customWidth="1"/>
    <col min="4617" max="4860" width="9.140625" style="117"/>
    <col min="4861" max="4861" width="19" style="117" customWidth="1"/>
    <col min="4862" max="4862" width="57.5703125" style="117" customWidth="1"/>
    <col min="4863" max="4863" width="20.140625" style="117" customWidth="1"/>
    <col min="4864" max="4865" width="17.5703125" style="117" bestFit="1" customWidth="1"/>
    <col min="4866" max="4866" width="16.42578125" style="117" bestFit="1" customWidth="1"/>
    <col min="4867" max="4867" width="15.5703125" style="117" bestFit="1" customWidth="1"/>
    <col min="4868" max="4868" width="11.85546875" style="117" bestFit="1" customWidth="1"/>
    <col min="4869" max="4869" width="15.42578125" style="117" bestFit="1" customWidth="1"/>
    <col min="4870" max="4870" width="9.42578125" style="117" bestFit="1" customWidth="1"/>
    <col min="4871" max="4871" width="15.42578125" style="117" bestFit="1" customWidth="1"/>
    <col min="4872" max="4872" width="9.42578125" style="117" bestFit="1" customWidth="1"/>
    <col min="4873" max="5116" width="9.140625" style="117"/>
    <col min="5117" max="5117" width="19" style="117" customWidth="1"/>
    <col min="5118" max="5118" width="57.5703125" style="117" customWidth="1"/>
    <col min="5119" max="5119" width="20.140625" style="117" customWidth="1"/>
    <col min="5120" max="5121" width="17.5703125" style="117" bestFit="1" customWidth="1"/>
    <col min="5122" max="5122" width="16.42578125" style="117" bestFit="1" customWidth="1"/>
    <col min="5123" max="5123" width="15.5703125" style="117" bestFit="1" customWidth="1"/>
    <col min="5124" max="5124" width="11.85546875" style="117" bestFit="1" customWidth="1"/>
    <col min="5125" max="5125" width="15.42578125" style="117" bestFit="1" customWidth="1"/>
    <col min="5126" max="5126" width="9.42578125" style="117" bestFit="1" customWidth="1"/>
    <col min="5127" max="5127" width="15.42578125" style="117" bestFit="1" customWidth="1"/>
    <col min="5128" max="5128" width="9.42578125" style="117" bestFit="1" customWidth="1"/>
    <col min="5129" max="5372" width="9.140625" style="117"/>
    <col min="5373" max="5373" width="19" style="117" customWidth="1"/>
    <col min="5374" max="5374" width="57.5703125" style="117" customWidth="1"/>
    <col min="5375" max="5375" width="20.140625" style="117" customWidth="1"/>
    <col min="5376" max="5377" width="17.5703125" style="117" bestFit="1" customWidth="1"/>
    <col min="5378" max="5378" width="16.42578125" style="117" bestFit="1" customWidth="1"/>
    <col min="5379" max="5379" width="15.5703125" style="117" bestFit="1" customWidth="1"/>
    <col min="5380" max="5380" width="11.85546875" style="117" bestFit="1" customWidth="1"/>
    <col min="5381" max="5381" width="15.42578125" style="117" bestFit="1" customWidth="1"/>
    <col min="5382" max="5382" width="9.42578125" style="117" bestFit="1" customWidth="1"/>
    <col min="5383" max="5383" width="15.42578125" style="117" bestFit="1" customWidth="1"/>
    <col min="5384" max="5384" width="9.42578125" style="117" bestFit="1" customWidth="1"/>
    <col min="5385" max="5628" width="9.140625" style="117"/>
    <col min="5629" max="5629" width="19" style="117" customWidth="1"/>
    <col min="5630" max="5630" width="57.5703125" style="117" customWidth="1"/>
    <col min="5631" max="5631" width="20.140625" style="117" customWidth="1"/>
    <col min="5632" max="5633" width="17.5703125" style="117" bestFit="1" customWidth="1"/>
    <col min="5634" max="5634" width="16.42578125" style="117" bestFit="1" customWidth="1"/>
    <col min="5635" max="5635" width="15.5703125" style="117" bestFit="1" customWidth="1"/>
    <col min="5636" max="5636" width="11.85546875" style="117" bestFit="1" customWidth="1"/>
    <col min="5637" max="5637" width="15.42578125" style="117" bestFit="1" customWidth="1"/>
    <col min="5638" max="5638" width="9.42578125" style="117" bestFit="1" customWidth="1"/>
    <col min="5639" max="5639" width="15.42578125" style="117" bestFit="1" customWidth="1"/>
    <col min="5640" max="5640" width="9.42578125" style="117" bestFit="1" customWidth="1"/>
    <col min="5641" max="5884" width="9.140625" style="117"/>
    <col min="5885" max="5885" width="19" style="117" customWidth="1"/>
    <col min="5886" max="5886" width="57.5703125" style="117" customWidth="1"/>
    <col min="5887" max="5887" width="20.140625" style="117" customWidth="1"/>
    <col min="5888" max="5889" width="17.5703125" style="117" bestFit="1" customWidth="1"/>
    <col min="5890" max="5890" width="16.42578125" style="117" bestFit="1" customWidth="1"/>
    <col min="5891" max="5891" width="15.5703125" style="117" bestFit="1" customWidth="1"/>
    <col min="5892" max="5892" width="11.85546875" style="117" bestFit="1" customWidth="1"/>
    <col min="5893" max="5893" width="15.42578125" style="117" bestFit="1" customWidth="1"/>
    <col min="5894" max="5894" width="9.42578125" style="117" bestFit="1" customWidth="1"/>
    <col min="5895" max="5895" width="15.42578125" style="117" bestFit="1" customWidth="1"/>
    <col min="5896" max="5896" width="9.42578125" style="117" bestFit="1" customWidth="1"/>
    <col min="5897" max="6140" width="9.140625" style="117"/>
    <col min="6141" max="6141" width="19" style="117" customWidth="1"/>
    <col min="6142" max="6142" width="57.5703125" style="117" customWidth="1"/>
    <col min="6143" max="6143" width="20.140625" style="117" customWidth="1"/>
    <col min="6144" max="6145" width="17.5703125" style="117" bestFit="1" customWidth="1"/>
    <col min="6146" max="6146" width="16.42578125" style="117" bestFit="1" customWidth="1"/>
    <col min="6147" max="6147" width="15.5703125" style="117" bestFit="1" customWidth="1"/>
    <col min="6148" max="6148" width="11.85546875" style="117" bestFit="1" customWidth="1"/>
    <col min="6149" max="6149" width="15.42578125" style="117" bestFit="1" customWidth="1"/>
    <col min="6150" max="6150" width="9.42578125" style="117" bestFit="1" customWidth="1"/>
    <col min="6151" max="6151" width="15.42578125" style="117" bestFit="1" customWidth="1"/>
    <col min="6152" max="6152" width="9.42578125" style="117" bestFit="1" customWidth="1"/>
    <col min="6153" max="6396" width="9.140625" style="117"/>
    <col min="6397" max="6397" width="19" style="117" customWidth="1"/>
    <col min="6398" max="6398" width="57.5703125" style="117" customWidth="1"/>
    <col min="6399" max="6399" width="20.140625" style="117" customWidth="1"/>
    <col min="6400" max="6401" width="17.5703125" style="117" bestFit="1" customWidth="1"/>
    <col min="6402" max="6402" width="16.42578125" style="117" bestFit="1" customWidth="1"/>
    <col min="6403" max="6403" width="15.5703125" style="117" bestFit="1" customWidth="1"/>
    <col min="6404" max="6404" width="11.85546875" style="117" bestFit="1" customWidth="1"/>
    <col min="6405" max="6405" width="15.42578125" style="117" bestFit="1" customWidth="1"/>
    <col min="6406" max="6406" width="9.42578125" style="117" bestFit="1" customWidth="1"/>
    <col min="6407" max="6407" width="15.42578125" style="117" bestFit="1" customWidth="1"/>
    <col min="6408" max="6408" width="9.42578125" style="117" bestFit="1" customWidth="1"/>
    <col min="6409" max="6652" width="9.140625" style="117"/>
    <col min="6653" max="6653" width="19" style="117" customWidth="1"/>
    <col min="6654" max="6654" width="57.5703125" style="117" customWidth="1"/>
    <col min="6655" max="6655" width="20.140625" style="117" customWidth="1"/>
    <col min="6656" max="6657" width="17.5703125" style="117" bestFit="1" customWidth="1"/>
    <col min="6658" max="6658" width="16.42578125" style="117" bestFit="1" customWidth="1"/>
    <col min="6659" max="6659" width="15.5703125" style="117" bestFit="1" customWidth="1"/>
    <col min="6660" max="6660" width="11.85546875" style="117" bestFit="1" customWidth="1"/>
    <col min="6661" max="6661" width="15.42578125" style="117" bestFit="1" customWidth="1"/>
    <col min="6662" max="6662" width="9.42578125" style="117" bestFit="1" customWidth="1"/>
    <col min="6663" max="6663" width="15.42578125" style="117" bestFit="1" customWidth="1"/>
    <col min="6664" max="6664" width="9.42578125" style="117" bestFit="1" customWidth="1"/>
    <col min="6665" max="6908" width="9.140625" style="117"/>
    <col min="6909" max="6909" width="19" style="117" customWidth="1"/>
    <col min="6910" max="6910" width="57.5703125" style="117" customWidth="1"/>
    <col min="6911" max="6911" width="20.140625" style="117" customWidth="1"/>
    <col min="6912" max="6913" width="17.5703125" style="117" bestFit="1" customWidth="1"/>
    <col min="6914" max="6914" width="16.42578125" style="117" bestFit="1" customWidth="1"/>
    <col min="6915" max="6915" width="15.5703125" style="117" bestFit="1" customWidth="1"/>
    <col min="6916" max="6916" width="11.85546875" style="117" bestFit="1" customWidth="1"/>
    <col min="6917" max="6917" width="15.42578125" style="117" bestFit="1" customWidth="1"/>
    <col min="6918" max="6918" width="9.42578125" style="117" bestFit="1" customWidth="1"/>
    <col min="6919" max="6919" width="15.42578125" style="117" bestFit="1" customWidth="1"/>
    <col min="6920" max="6920" width="9.42578125" style="117" bestFit="1" customWidth="1"/>
    <col min="6921" max="7164" width="9.140625" style="117"/>
    <col min="7165" max="7165" width="19" style="117" customWidth="1"/>
    <col min="7166" max="7166" width="57.5703125" style="117" customWidth="1"/>
    <col min="7167" max="7167" width="20.140625" style="117" customWidth="1"/>
    <col min="7168" max="7169" width="17.5703125" style="117" bestFit="1" customWidth="1"/>
    <col min="7170" max="7170" width="16.42578125" style="117" bestFit="1" customWidth="1"/>
    <col min="7171" max="7171" width="15.5703125" style="117" bestFit="1" customWidth="1"/>
    <col min="7172" max="7172" width="11.85546875" style="117" bestFit="1" customWidth="1"/>
    <col min="7173" max="7173" width="15.42578125" style="117" bestFit="1" customWidth="1"/>
    <col min="7174" max="7174" width="9.42578125" style="117" bestFit="1" customWidth="1"/>
    <col min="7175" max="7175" width="15.42578125" style="117" bestFit="1" customWidth="1"/>
    <col min="7176" max="7176" width="9.42578125" style="117" bestFit="1" customWidth="1"/>
    <col min="7177" max="7420" width="9.140625" style="117"/>
    <col min="7421" max="7421" width="19" style="117" customWidth="1"/>
    <col min="7422" max="7422" width="57.5703125" style="117" customWidth="1"/>
    <col min="7423" max="7423" width="20.140625" style="117" customWidth="1"/>
    <col min="7424" max="7425" width="17.5703125" style="117" bestFit="1" customWidth="1"/>
    <col min="7426" max="7426" width="16.42578125" style="117" bestFit="1" customWidth="1"/>
    <col min="7427" max="7427" width="15.5703125" style="117" bestFit="1" customWidth="1"/>
    <col min="7428" max="7428" width="11.85546875" style="117" bestFit="1" customWidth="1"/>
    <col min="7429" max="7429" width="15.42578125" style="117" bestFit="1" customWidth="1"/>
    <col min="7430" max="7430" width="9.42578125" style="117" bestFit="1" customWidth="1"/>
    <col min="7431" max="7431" width="15.42578125" style="117" bestFit="1" customWidth="1"/>
    <col min="7432" max="7432" width="9.42578125" style="117" bestFit="1" customWidth="1"/>
    <col min="7433" max="7676" width="9.140625" style="117"/>
    <col min="7677" max="7677" width="19" style="117" customWidth="1"/>
    <col min="7678" max="7678" width="57.5703125" style="117" customWidth="1"/>
    <col min="7679" max="7679" width="20.140625" style="117" customWidth="1"/>
    <col min="7680" max="7681" width="17.5703125" style="117" bestFit="1" customWidth="1"/>
    <col min="7682" max="7682" width="16.42578125" style="117" bestFit="1" customWidth="1"/>
    <col min="7683" max="7683" width="15.5703125" style="117" bestFit="1" customWidth="1"/>
    <col min="7684" max="7684" width="11.85546875" style="117" bestFit="1" customWidth="1"/>
    <col min="7685" max="7685" width="15.42578125" style="117" bestFit="1" customWidth="1"/>
    <col min="7686" max="7686" width="9.42578125" style="117" bestFit="1" customWidth="1"/>
    <col min="7687" max="7687" width="15.42578125" style="117" bestFit="1" customWidth="1"/>
    <col min="7688" max="7688" width="9.42578125" style="117" bestFit="1" customWidth="1"/>
    <col min="7689" max="7932" width="9.140625" style="117"/>
    <col min="7933" max="7933" width="19" style="117" customWidth="1"/>
    <col min="7934" max="7934" width="57.5703125" style="117" customWidth="1"/>
    <col min="7935" max="7935" width="20.140625" style="117" customWidth="1"/>
    <col min="7936" max="7937" width="17.5703125" style="117" bestFit="1" customWidth="1"/>
    <col min="7938" max="7938" width="16.42578125" style="117" bestFit="1" customWidth="1"/>
    <col min="7939" max="7939" width="15.5703125" style="117" bestFit="1" customWidth="1"/>
    <col min="7940" max="7940" width="11.85546875" style="117" bestFit="1" customWidth="1"/>
    <col min="7941" max="7941" width="15.42578125" style="117" bestFit="1" customWidth="1"/>
    <col min="7942" max="7942" width="9.42578125" style="117" bestFit="1" customWidth="1"/>
    <col min="7943" max="7943" width="15.42578125" style="117" bestFit="1" customWidth="1"/>
    <col min="7944" max="7944" width="9.42578125" style="117" bestFit="1" customWidth="1"/>
    <col min="7945" max="8188" width="9.140625" style="117"/>
    <col min="8189" max="8189" width="19" style="117" customWidth="1"/>
    <col min="8190" max="8190" width="57.5703125" style="117" customWidth="1"/>
    <col min="8191" max="8191" width="20.140625" style="117" customWidth="1"/>
    <col min="8192" max="8193" width="17.5703125" style="117" bestFit="1" customWidth="1"/>
    <col min="8194" max="8194" width="16.42578125" style="117" bestFit="1" customWidth="1"/>
    <col min="8195" max="8195" width="15.5703125" style="117" bestFit="1" customWidth="1"/>
    <col min="8196" max="8196" width="11.85546875" style="117" bestFit="1" customWidth="1"/>
    <col min="8197" max="8197" width="15.42578125" style="117" bestFit="1" customWidth="1"/>
    <col min="8198" max="8198" width="9.42578125" style="117" bestFit="1" customWidth="1"/>
    <col min="8199" max="8199" width="15.42578125" style="117" bestFit="1" customWidth="1"/>
    <col min="8200" max="8200" width="9.42578125" style="117" bestFit="1" customWidth="1"/>
    <col min="8201" max="8444" width="9.140625" style="117"/>
    <col min="8445" max="8445" width="19" style="117" customWidth="1"/>
    <col min="8446" max="8446" width="57.5703125" style="117" customWidth="1"/>
    <col min="8447" max="8447" width="20.140625" style="117" customWidth="1"/>
    <col min="8448" max="8449" width="17.5703125" style="117" bestFit="1" customWidth="1"/>
    <col min="8450" max="8450" width="16.42578125" style="117" bestFit="1" customWidth="1"/>
    <col min="8451" max="8451" width="15.5703125" style="117" bestFit="1" customWidth="1"/>
    <col min="8452" max="8452" width="11.85546875" style="117" bestFit="1" customWidth="1"/>
    <col min="8453" max="8453" width="15.42578125" style="117" bestFit="1" customWidth="1"/>
    <col min="8454" max="8454" width="9.42578125" style="117" bestFit="1" customWidth="1"/>
    <col min="8455" max="8455" width="15.42578125" style="117" bestFit="1" customWidth="1"/>
    <col min="8456" max="8456" width="9.42578125" style="117" bestFit="1" customWidth="1"/>
    <col min="8457" max="8700" width="9.140625" style="117"/>
    <col min="8701" max="8701" width="19" style="117" customWidth="1"/>
    <col min="8702" max="8702" width="57.5703125" style="117" customWidth="1"/>
    <col min="8703" max="8703" width="20.140625" style="117" customWidth="1"/>
    <col min="8704" max="8705" width="17.5703125" style="117" bestFit="1" customWidth="1"/>
    <col min="8706" max="8706" width="16.42578125" style="117" bestFit="1" customWidth="1"/>
    <col min="8707" max="8707" width="15.5703125" style="117" bestFit="1" customWidth="1"/>
    <col min="8708" max="8708" width="11.85546875" style="117" bestFit="1" customWidth="1"/>
    <col min="8709" max="8709" width="15.42578125" style="117" bestFit="1" customWidth="1"/>
    <col min="8710" max="8710" width="9.42578125" style="117" bestFit="1" customWidth="1"/>
    <col min="8711" max="8711" width="15.42578125" style="117" bestFit="1" customWidth="1"/>
    <col min="8712" max="8712" width="9.42578125" style="117" bestFit="1" customWidth="1"/>
    <col min="8713" max="8956" width="9.140625" style="117"/>
    <col min="8957" max="8957" width="19" style="117" customWidth="1"/>
    <col min="8958" max="8958" width="57.5703125" style="117" customWidth="1"/>
    <col min="8959" max="8959" width="20.140625" style="117" customWidth="1"/>
    <col min="8960" max="8961" width="17.5703125" style="117" bestFit="1" customWidth="1"/>
    <col min="8962" max="8962" width="16.42578125" style="117" bestFit="1" customWidth="1"/>
    <col min="8963" max="8963" width="15.5703125" style="117" bestFit="1" customWidth="1"/>
    <col min="8964" max="8964" width="11.85546875" style="117" bestFit="1" customWidth="1"/>
    <col min="8965" max="8965" width="15.42578125" style="117" bestFit="1" customWidth="1"/>
    <col min="8966" max="8966" width="9.42578125" style="117" bestFit="1" customWidth="1"/>
    <col min="8967" max="8967" width="15.42578125" style="117" bestFit="1" customWidth="1"/>
    <col min="8968" max="8968" width="9.42578125" style="117" bestFit="1" customWidth="1"/>
    <col min="8969" max="9212" width="9.140625" style="117"/>
    <col min="9213" max="9213" width="19" style="117" customWidth="1"/>
    <col min="9214" max="9214" width="57.5703125" style="117" customWidth="1"/>
    <col min="9215" max="9215" width="20.140625" style="117" customWidth="1"/>
    <col min="9216" max="9217" width="17.5703125" style="117" bestFit="1" customWidth="1"/>
    <col min="9218" max="9218" width="16.42578125" style="117" bestFit="1" customWidth="1"/>
    <col min="9219" max="9219" width="15.5703125" style="117" bestFit="1" customWidth="1"/>
    <col min="9220" max="9220" width="11.85546875" style="117" bestFit="1" customWidth="1"/>
    <col min="9221" max="9221" width="15.42578125" style="117" bestFit="1" customWidth="1"/>
    <col min="9222" max="9222" width="9.42578125" style="117" bestFit="1" customWidth="1"/>
    <col min="9223" max="9223" width="15.42578125" style="117" bestFit="1" customWidth="1"/>
    <col min="9224" max="9224" width="9.42578125" style="117" bestFit="1" customWidth="1"/>
    <col min="9225" max="9468" width="9.140625" style="117"/>
    <col min="9469" max="9469" width="19" style="117" customWidth="1"/>
    <col min="9470" max="9470" width="57.5703125" style="117" customWidth="1"/>
    <col min="9471" max="9471" width="20.140625" style="117" customWidth="1"/>
    <col min="9472" max="9473" width="17.5703125" style="117" bestFit="1" customWidth="1"/>
    <col min="9474" max="9474" width="16.42578125" style="117" bestFit="1" customWidth="1"/>
    <col min="9475" max="9475" width="15.5703125" style="117" bestFit="1" customWidth="1"/>
    <col min="9476" max="9476" width="11.85546875" style="117" bestFit="1" customWidth="1"/>
    <col min="9477" max="9477" width="15.42578125" style="117" bestFit="1" customWidth="1"/>
    <col min="9478" max="9478" width="9.42578125" style="117" bestFit="1" customWidth="1"/>
    <col min="9479" max="9479" width="15.42578125" style="117" bestFit="1" customWidth="1"/>
    <col min="9480" max="9480" width="9.42578125" style="117" bestFit="1" customWidth="1"/>
    <col min="9481" max="9724" width="9.140625" style="117"/>
    <col min="9725" max="9725" width="19" style="117" customWidth="1"/>
    <col min="9726" max="9726" width="57.5703125" style="117" customWidth="1"/>
    <col min="9727" max="9727" width="20.140625" style="117" customWidth="1"/>
    <col min="9728" max="9729" width="17.5703125" style="117" bestFit="1" customWidth="1"/>
    <col min="9730" max="9730" width="16.42578125" style="117" bestFit="1" customWidth="1"/>
    <col min="9731" max="9731" width="15.5703125" style="117" bestFit="1" customWidth="1"/>
    <col min="9732" max="9732" width="11.85546875" style="117" bestFit="1" customWidth="1"/>
    <col min="9733" max="9733" width="15.42578125" style="117" bestFit="1" customWidth="1"/>
    <col min="9734" max="9734" width="9.42578125" style="117" bestFit="1" customWidth="1"/>
    <col min="9735" max="9735" width="15.42578125" style="117" bestFit="1" customWidth="1"/>
    <col min="9736" max="9736" width="9.42578125" style="117" bestFit="1" customWidth="1"/>
    <col min="9737" max="9980" width="9.140625" style="117"/>
    <col min="9981" max="9981" width="19" style="117" customWidth="1"/>
    <col min="9982" max="9982" width="57.5703125" style="117" customWidth="1"/>
    <col min="9983" max="9983" width="20.140625" style="117" customWidth="1"/>
    <col min="9984" max="9985" width="17.5703125" style="117" bestFit="1" customWidth="1"/>
    <col min="9986" max="9986" width="16.42578125" style="117" bestFit="1" customWidth="1"/>
    <col min="9987" max="9987" width="15.5703125" style="117" bestFit="1" customWidth="1"/>
    <col min="9988" max="9988" width="11.85546875" style="117" bestFit="1" customWidth="1"/>
    <col min="9989" max="9989" width="15.42578125" style="117" bestFit="1" customWidth="1"/>
    <col min="9990" max="9990" width="9.42578125" style="117" bestFit="1" customWidth="1"/>
    <col min="9991" max="9991" width="15.42578125" style="117" bestFit="1" customWidth="1"/>
    <col min="9992" max="9992" width="9.42578125" style="117" bestFit="1" customWidth="1"/>
    <col min="9993" max="10236" width="9.140625" style="117"/>
    <col min="10237" max="10237" width="19" style="117" customWidth="1"/>
    <col min="10238" max="10238" width="57.5703125" style="117" customWidth="1"/>
    <col min="10239" max="10239" width="20.140625" style="117" customWidth="1"/>
    <col min="10240" max="10241" width="17.5703125" style="117" bestFit="1" customWidth="1"/>
    <col min="10242" max="10242" width="16.42578125" style="117" bestFit="1" customWidth="1"/>
    <col min="10243" max="10243" width="15.5703125" style="117" bestFit="1" customWidth="1"/>
    <col min="10244" max="10244" width="11.85546875" style="117" bestFit="1" customWidth="1"/>
    <col min="10245" max="10245" width="15.42578125" style="117" bestFit="1" customWidth="1"/>
    <col min="10246" max="10246" width="9.42578125" style="117" bestFit="1" customWidth="1"/>
    <col min="10247" max="10247" width="15.42578125" style="117" bestFit="1" customWidth="1"/>
    <col min="10248" max="10248" width="9.42578125" style="117" bestFit="1" customWidth="1"/>
    <col min="10249" max="10492" width="9.140625" style="117"/>
    <col min="10493" max="10493" width="19" style="117" customWidth="1"/>
    <col min="10494" max="10494" width="57.5703125" style="117" customWidth="1"/>
    <col min="10495" max="10495" width="20.140625" style="117" customWidth="1"/>
    <col min="10496" max="10497" width="17.5703125" style="117" bestFit="1" customWidth="1"/>
    <col min="10498" max="10498" width="16.42578125" style="117" bestFit="1" customWidth="1"/>
    <col min="10499" max="10499" width="15.5703125" style="117" bestFit="1" customWidth="1"/>
    <col min="10500" max="10500" width="11.85546875" style="117" bestFit="1" customWidth="1"/>
    <col min="10501" max="10501" width="15.42578125" style="117" bestFit="1" customWidth="1"/>
    <col min="10502" max="10502" width="9.42578125" style="117" bestFit="1" customWidth="1"/>
    <col min="10503" max="10503" width="15.42578125" style="117" bestFit="1" customWidth="1"/>
    <col min="10504" max="10504" width="9.42578125" style="117" bestFit="1" customWidth="1"/>
    <col min="10505" max="10748" width="9.140625" style="117"/>
    <col min="10749" max="10749" width="19" style="117" customWidth="1"/>
    <col min="10750" max="10750" width="57.5703125" style="117" customWidth="1"/>
    <col min="10751" max="10751" width="20.140625" style="117" customWidth="1"/>
    <col min="10752" max="10753" width="17.5703125" style="117" bestFit="1" customWidth="1"/>
    <col min="10754" max="10754" width="16.42578125" style="117" bestFit="1" customWidth="1"/>
    <col min="10755" max="10755" width="15.5703125" style="117" bestFit="1" customWidth="1"/>
    <col min="10756" max="10756" width="11.85546875" style="117" bestFit="1" customWidth="1"/>
    <col min="10757" max="10757" width="15.42578125" style="117" bestFit="1" customWidth="1"/>
    <col min="10758" max="10758" width="9.42578125" style="117" bestFit="1" customWidth="1"/>
    <col min="10759" max="10759" width="15.42578125" style="117" bestFit="1" customWidth="1"/>
    <col min="10760" max="10760" width="9.42578125" style="117" bestFit="1" customWidth="1"/>
    <col min="10761" max="11004" width="9.140625" style="117"/>
    <col min="11005" max="11005" width="19" style="117" customWidth="1"/>
    <col min="11006" max="11006" width="57.5703125" style="117" customWidth="1"/>
    <col min="11007" max="11007" width="20.140625" style="117" customWidth="1"/>
    <col min="11008" max="11009" width="17.5703125" style="117" bestFit="1" customWidth="1"/>
    <col min="11010" max="11010" width="16.42578125" style="117" bestFit="1" customWidth="1"/>
    <col min="11011" max="11011" width="15.5703125" style="117" bestFit="1" customWidth="1"/>
    <col min="11012" max="11012" width="11.85546875" style="117" bestFit="1" customWidth="1"/>
    <col min="11013" max="11013" width="15.42578125" style="117" bestFit="1" customWidth="1"/>
    <col min="11014" max="11014" width="9.42578125" style="117" bestFit="1" customWidth="1"/>
    <col min="11015" max="11015" width="15.42578125" style="117" bestFit="1" customWidth="1"/>
    <col min="11016" max="11016" width="9.42578125" style="117" bestFit="1" customWidth="1"/>
    <col min="11017" max="11260" width="9.140625" style="117"/>
    <col min="11261" max="11261" width="19" style="117" customWidth="1"/>
    <col min="11262" max="11262" width="57.5703125" style="117" customWidth="1"/>
    <col min="11263" max="11263" width="20.140625" style="117" customWidth="1"/>
    <col min="11264" max="11265" width="17.5703125" style="117" bestFit="1" customWidth="1"/>
    <col min="11266" max="11266" width="16.42578125" style="117" bestFit="1" customWidth="1"/>
    <col min="11267" max="11267" width="15.5703125" style="117" bestFit="1" customWidth="1"/>
    <col min="11268" max="11268" width="11.85546875" style="117" bestFit="1" customWidth="1"/>
    <col min="11269" max="11269" width="15.42578125" style="117" bestFit="1" customWidth="1"/>
    <col min="11270" max="11270" width="9.42578125" style="117" bestFit="1" customWidth="1"/>
    <col min="11271" max="11271" width="15.42578125" style="117" bestFit="1" customWidth="1"/>
    <col min="11272" max="11272" width="9.42578125" style="117" bestFit="1" customWidth="1"/>
    <col min="11273" max="11516" width="9.140625" style="117"/>
    <col min="11517" max="11517" width="19" style="117" customWidth="1"/>
    <col min="11518" max="11518" width="57.5703125" style="117" customWidth="1"/>
    <col min="11519" max="11519" width="20.140625" style="117" customWidth="1"/>
    <col min="11520" max="11521" width="17.5703125" style="117" bestFit="1" customWidth="1"/>
    <col min="11522" max="11522" width="16.42578125" style="117" bestFit="1" customWidth="1"/>
    <col min="11523" max="11523" width="15.5703125" style="117" bestFit="1" customWidth="1"/>
    <col min="11524" max="11524" width="11.85546875" style="117" bestFit="1" customWidth="1"/>
    <col min="11525" max="11525" width="15.42578125" style="117" bestFit="1" customWidth="1"/>
    <col min="11526" max="11526" width="9.42578125" style="117" bestFit="1" customWidth="1"/>
    <col min="11527" max="11527" width="15.42578125" style="117" bestFit="1" customWidth="1"/>
    <col min="11528" max="11528" width="9.42578125" style="117" bestFit="1" customWidth="1"/>
    <col min="11529" max="11772" width="9.140625" style="117"/>
    <col min="11773" max="11773" width="19" style="117" customWidth="1"/>
    <col min="11774" max="11774" width="57.5703125" style="117" customWidth="1"/>
    <col min="11775" max="11775" width="20.140625" style="117" customWidth="1"/>
    <col min="11776" max="11777" width="17.5703125" style="117" bestFit="1" customWidth="1"/>
    <col min="11778" max="11778" width="16.42578125" style="117" bestFit="1" customWidth="1"/>
    <col min="11779" max="11779" width="15.5703125" style="117" bestFit="1" customWidth="1"/>
    <col min="11780" max="11780" width="11.85546875" style="117" bestFit="1" customWidth="1"/>
    <col min="11781" max="11781" width="15.42578125" style="117" bestFit="1" customWidth="1"/>
    <col min="11782" max="11782" width="9.42578125" style="117" bestFit="1" customWidth="1"/>
    <col min="11783" max="11783" width="15.42578125" style="117" bestFit="1" customWidth="1"/>
    <col min="11784" max="11784" width="9.42578125" style="117" bestFit="1" customWidth="1"/>
    <col min="11785" max="12028" width="9.140625" style="117"/>
    <col min="12029" max="12029" width="19" style="117" customWidth="1"/>
    <col min="12030" max="12030" width="57.5703125" style="117" customWidth="1"/>
    <col min="12031" max="12031" width="20.140625" style="117" customWidth="1"/>
    <col min="12032" max="12033" width="17.5703125" style="117" bestFit="1" customWidth="1"/>
    <col min="12034" max="12034" width="16.42578125" style="117" bestFit="1" customWidth="1"/>
    <col min="12035" max="12035" width="15.5703125" style="117" bestFit="1" customWidth="1"/>
    <col min="12036" max="12036" width="11.85546875" style="117" bestFit="1" customWidth="1"/>
    <col min="12037" max="12037" width="15.42578125" style="117" bestFit="1" customWidth="1"/>
    <col min="12038" max="12038" width="9.42578125" style="117" bestFit="1" customWidth="1"/>
    <col min="12039" max="12039" width="15.42578125" style="117" bestFit="1" customWidth="1"/>
    <col min="12040" max="12040" width="9.42578125" style="117" bestFit="1" customWidth="1"/>
    <col min="12041" max="12284" width="9.140625" style="117"/>
    <col min="12285" max="12285" width="19" style="117" customWidth="1"/>
    <col min="12286" max="12286" width="57.5703125" style="117" customWidth="1"/>
    <col min="12287" max="12287" width="20.140625" style="117" customWidth="1"/>
    <col min="12288" max="12289" width="17.5703125" style="117" bestFit="1" customWidth="1"/>
    <col min="12290" max="12290" width="16.42578125" style="117" bestFit="1" customWidth="1"/>
    <col min="12291" max="12291" width="15.5703125" style="117" bestFit="1" customWidth="1"/>
    <col min="12292" max="12292" width="11.85546875" style="117" bestFit="1" customWidth="1"/>
    <col min="12293" max="12293" width="15.42578125" style="117" bestFit="1" customWidth="1"/>
    <col min="12294" max="12294" width="9.42578125" style="117" bestFit="1" customWidth="1"/>
    <col min="12295" max="12295" width="15.42578125" style="117" bestFit="1" customWidth="1"/>
    <col min="12296" max="12296" width="9.42578125" style="117" bestFit="1" customWidth="1"/>
    <col min="12297" max="12540" width="9.140625" style="117"/>
    <col min="12541" max="12541" width="19" style="117" customWidth="1"/>
    <col min="12542" max="12542" width="57.5703125" style="117" customWidth="1"/>
    <col min="12543" max="12543" width="20.140625" style="117" customWidth="1"/>
    <col min="12544" max="12545" width="17.5703125" style="117" bestFit="1" customWidth="1"/>
    <col min="12546" max="12546" width="16.42578125" style="117" bestFit="1" customWidth="1"/>
    <col min="12547" max="12547" width="15.5703125" style="117" bestFit="1" customWidth="1"/>
    <col min="12548" max="12548" width="11.85546875" style="117" bestFit="1" customWidth="1"/>
    <col min="12549" max="12549" width="15.42578125" style="117" bestFit="1" customWidth="1"/>
    <col min="12550" max="12550" width="9.42578125" style="117" bestFit="1" customWidth="1"/>
    <col min="12551" max="12551" width="15.42578125" style="117" bestFit="1" customWidth="1"/>
    <col min="12552" max="12552" width="9.42578125" style="117" bestFit="1" customWidth="1"/>
    <col min="12553" max="12796" width="9.140625" style="117"/>
    <col min="12797" max="12797" width="19" style="117" customWidth="1"/>
    <col min="12798" max="12798" width="57.5703125" style="117" customWidth="1"/>
    <col min="12799" max="12799" width="20.140625" style="117" customWidth="1"/>
    <col min="12800" max="12801" width="17.5703125" style="117" bestFit="1" customWidth="1"/>
    <col min="12802" max="12802" width="16.42578125" style="117" bestFit="1" customWidth="1"/>
    <col min="12803" max="12803" width="15.5703125" style="117" bestFit="1" customWidth="1"/>
    <col min="12804" max="12804" width="11.85546875" style="117" bestFit="1" customWidth="1"/>
    <col min="12805" max="12805" width="15.42578125" style="117" bestFit="1" customWidth="1"/>
    <col min="12806" max="12806" width="9.42578125" style="117" bestFit="1" customWidth="1"/>
    <col min="12807" max="12807" width="15.42578125" style="117" bestFit="1" customWidth="1"/>
    <col min="12808" max="12808" width="9.42578125" style="117" bestFit="1" customWidth="1"/>
    <col min="12809" max="13052" width="9.140625" style="117"/>
    <col min="13053" max="13053" width="19" style="117" customWidth="1"/>
    <col min="13054" max="13054" width="57.5703125" style="117" customWidth="1"/>
    <col min="13055" max="13055" width="20.140625" style="117" customWidth="1"/>
    <col min="13056" max="13057" width="17.5703125" style="117" bestFit="1" customWidth="1"/>
    <col min="13058" max="13058" width="16.42578125" style="117" bestFit="1" customWidth="1"/>
    <col min="13059" max="13059" width="15.5703125" style="117" bestFit="1" customWidth="1"/>
    <col min="13060" max="13060" width="11.85546875" style="117" bestFit="1" customWidth="1"/>
    <col min="13061" max="13061" width="15.42578125" style="117" bestFit="1" customWidth="1"/>
    <col min="13062" max="13062" width="9.42578125" style="117" bestFit="1" customWidth="1"/>
    <col min="13063" max="13063" width="15.42578125" style="117" bestFit="1" customWidth="1"/>
    <col min="13064" max="13064" width="9.42578125" style="117" bestFit="1" customWidth="1"/>
    <col min="13065" max="13308" width="9.140625" style="117"/>
    <col min="13309" max="13309" width="19" style="117" customWidth="1"/>
    <col min="13310" max="13310" width="57.5703125" style="117" customWidth="1"/>
    <col min="13311" max="13311" width="20.140625" style="117" customWidth="1"/>
    <col min="13312" max="13313" width="17.5703125" style="117" bestFit="1" customWidth="1"/>
    <col min="13314" max="13314" width="16.42578125" style="117" bestFit="1" customWidth="1"/>
    <col min="13315" max="13315" width="15.5703125" style="117" bestFit="1" customWidth="1"/>
    <col min="13316" max="13316" width="11.85546875" style="117" bestFit="1" customWidth="1"/>
    <col min="13317" max="13317" width="15.42578125" style="117" bestFit="1" customWidth="1"/>
    <col min="13318" max="13318" width="9.42578125" style="117" bestFit="1" customWidth="1"/>
    <col min="13319" max="13319" width="15.42578125" style="117" bestFit="1" customWidth="1"/>
    <col min="13320" max="13320" width="9.42578125" style="117" bestFit="1" customWidth="1"/>
    <col min="13321" max="13564" width="9.140625" style="117"/>
    <col min="13565" max="13565" width="19" style="117" customWidth="1"/>
    <col min="13566" max="13566" width="57.5703125" style="117" customWidth="1"/>
    <col min="13567" max="13567" width="20.140625" style="117" customWidth="1"/>
    <col min="13568" max="13569" width="17.5703125" style="117" bestFit="1" customWidth="1"/>
    <col min="13570" max="13570" width="16.42578125" style="117" bestFit="1" customWidth="1"/>
    <col min="13571" max="13571" width="15.5703125" style="117" bestFit="1" customWidth="1"/>
    <col min="13572" max="13572" width="11.85546875" style="117" bestFit="1" customWidth="1"/>
    <col min="13573" max="13573" width="15.42578125" style="117" bestFit="1" customWidth="1"/>
    <col min="13574" max="13574" width="9.42578125" style="117" bestFit="1" customWidth="1"/>
    <col min="13575" max="13575" width="15.42578125" style="117" bestFit="1" customWidth="1"/>
    <col min="13576" max="13576" width="9.42578125" style="117" bestFit="1" customWidth="1"/>
    <col min="13577" max="13820" width="9.140625" style="117"/>
    <col min="13821" max="13821" width="19" style="117" customWidth="1"/>
    <col min="13822" max="13822" width="57.5703125" style="117" customWidth="1"/>
    <col min="13823" max="13823" width="20.140625" style="117" customWidth="1"/>
    <col min="13824" max="13825" width="17.5703125" style="117" bestFit="1" customWidth="1"/>
    <col min="13826" max="13826" width="16.42578125" style="117" bestFit="1" customWidth="1"/>
    <col min="13827" max="13827" width="15.5703125" style="117" bestFit="1" customWidth="1"/>
    <col min="13828" max="13828" width="11.85546875" style="117" bestFit="1" customWidth="1"/>
    <col min="13829" max="13829" width="15.42578125" style="117" bestFit="1" customWidth="1"/>
    <col min="13830" max="13830" width="9.42578125" style="117" bestFit="1" customWidth="1"/>
    <col min="13831" max="13831" width="15.42578125" style="117" bestFit="1" customWidth="1"/>
    <col min="13832" max="13832" width="9.42578125" style="117" bestFit="1" customWidth="1"/>
    <col min="13833" max="14076" width="9.140625" style="117"/>
    <col min="14077" max="14077" width="19" style="117" customWidth="1"/>
    <col min="14078" max="14078" width="57.5703125" style="117" customWidth="1"/>
    <col min="14079" max="14079" width="20.140625" style="117" customWidth="1"/>
    <col min="14080" max="14081" width="17.5703125" style="117" bestFit="1" customWidth="1"/>
    <col min="14082" max="14082" width="16.42578125" style="117" bestFit="1" customWidth="1"/>
    <col min="14083" max="14083" width="15.5703125" style="117" bestFit="1" customWidth="1"/>
    <col min="14084" max="14084" width="11.85546875" style="117" bestFit="1" customWidth="1"/>
    <col min="14085" max="14085" width="15.42578125" style="117" bestFit="1" customWidth="1"/>
    <col min="14086" max="14086" width="9.42578125" style="117" bestFit="1" customWidth="1"/>
    <col min="14087" max="14087" width="15.42578125" style="117" bestFit="1" customWidth="1"/>
    <col min="14088" max="14088" width="9.42578125" style="117" bestFit="1" customWidth="1"/>
    <col min="14089" max="14332" width="9.140625" style="117"/>
    <col min="14333" max="14333" width="19" style="117" customWidth="1"/>
    <col min="14334" max="14334" width="57.5703125" style="117" customWidth="1"/>
    <col min="14335" max="14335" width="20.140625" style="117" customWidth="1"/>
    <col min="14336" max="14337" width="17.5703125" style="117" bestFit="1" customWidth="1"/>
    <col min="14338" max="14338" width="16.42578125" style="117" bestFit="1" customWidth="1"/>
    <col min="14339" max="14339" width="15.5703125" style="117" bestFit="1" customWidth="1"/>
    <col min="14340" max="14340" width="11.85546875" style="117" bestFit="1" customWidth="1"/>
    <col min="14341" max="14341" width="15.42578125" style="117" bestFit="1" customWidth="1"/>
    <col min="14342" max="14342" width="9.42578125" style="117" bestFit="1" customWidth="1"/>
    <col min="14343" max="14343" width="15.42578125" style="117" bestFit="1" customWidth="1"/>
    <col min="14344" max="14344" width="9.42578125" style="117" bestFit="1" customWidth="1"/>
    <col min="14345" max="14588" width="9.140625" style="117"/>
    <col min="14589" max="14589" width="19" style="117" customWidth="1"/>
    <col min="14590" max="14590" width="57.5703125" style="117" customWidth="1"/>
    <col min="14591" max="14591" width="20.140625" style="117" customWidth="1"/>
    <col min="14592" max="14593" width="17.5703125" style="117" bestFit="1" customWidth="1"/>
    <col min="14594" max="14594" width="16.42578125" style="117" bestFit="1" customWidth="1"/>
    <col min="14595" max="14595" width="15.5703125" style="117" bestFit="1" customWidth="1"/>
    <col min="14596" max="14596" width="11.85546875" style="117" bestFit="1" customWidth="1"/>
    <col min="14597" max="14597" width="15.42578125" style="117" bestFit="1" customWidth="1"/>
    <col min="14598" max="14598" width="9.42578125" style="117" bestFit="1" customWidth="1"/>
    <col min="14599" max="14599" width="15.42578125" style="117" bestFit="1" customWidth="1"/>
    <col min="14600" max="14600" width="9.42578125" style="117" bestFit="1" customWidth="1"/>
    <col min="14601" max="14844" width="9.140625" style="117"/>
    <col min="14845" max="14845" width="19" style="117" customWidth="1"/>
    <col min="14846" max="14846" width="57.5703125" style="117" customWidth="1"/>
    <col min="14847" max="14847" width="20.140625" style="117" customWidth="1"/>
    <col min="14848" max="14849" width="17.5703125" style="117" bestFit="1" customWidth="1"/>
    <col min="14850" max="14850" width="16.42578125" style="117" bestFit="1" customWidth="1"/>
    <col min="14851" max="14851" width="15.5703125" style="117" bestFit="1" customWidth="1"/>
    <col min="14852" max="14852" width="11.85546875" style="117" bestFit="1" customWidth="1"/>
    <col min="14853" max="14853" width="15.42578125" style="117" bestFit="1" customWidth="1"/>
    <col min="14854" max="14854" width="9.42578125" style="117" bestFit="1" customWidth="1"/>
    <col min="14855" max="14855" width="15.42578125" style="117" bestFit="1" customWidth="1"/>
    <col min="14856" max="14856" width="9.42578125" style="117" bestFit="1" customWidth="1"/>
    <col min="14857" max="15100" width="9.140625" style="117"/>
    <col min="15101" max="15101" width="19" style="117" customWidth="1"/>
    <col min="15102" max="15102" width="57.5703125" style="117" customWidth="1"/>
    <col min="15103" max="15103" width="20.140625" style="117" customWidth="1"/>
    <col min="15104" max="15105" width="17.5703125" style="117" bestFit="1" customWidth="1"/>
    <col min="15106" max="15106" width="16.42578125" style="117" bestFit="1" customWidth="1"/>
    <col min="15107" max="15107" width="15.5703125" style="117" bestFit="1" customWidth="1"/>
    <col min="15108" max="15108" width="11.85546875" style="117" bestFit="1" customWidth="1"/>
    <col min="15109" max="15109" width="15.42578125" style="117" bestFit="1" customWidth="1"/>
    <col min="15110" max="15110" width="9.42578125" style="117" bestFit="1" customWidth="1"/>
    <col min="15111" max="15111" width="15.42578125" style="117" bestFit="1" customWidth="1"/>
    <col min="15112" max="15112" width="9.42578125" style="117" bestFit="1" customWidth="1"/>
    <col min="15113" max="15356" width="9.140625" style="117"/>
    <col min="15357" max="15357" width="19" style="117" customWidth="1"/>
    <col min="15358" max="15358" width="57.5703125" style="117" customWidth="1"/>
    <col min="15359" max="15359" width="20.140625" style="117" customWidth="1"/>
    <col min="15360" max="15361" width="17.5703125" style="117" bestFit="1" customWidth="1"/>
    <col min="15362" max="15362" width="16.42578125" style="117" bestFit="1" customWidth="1"/>
    <col min="15363" max="15363" width="15.5703125" style="117" bestFit="1" customWidth="1"/>
    <col min="15364" max="15364" width="11.85546875" style="117" bestFit="1" customWidth="1"/>
    <col min="15365" max="15365" width="15.42578125" style="117" bestFit="1" customWidth="1"/>
    <col min="15366" max="15366" width="9.42578125" style="117" bestFit="1" customWidth="1"/>
    <col min="15367" max="15367" width="15.42578125" style="117" bestFit="1" customWidth="1"/>
    <col min="15368" max="15368" width="9.42578125" style="117" bestFit="1" customWidth="1"/>
    <col min="15369" max="15612" width="9.140625" style="117"/>
    <col min="15613" max="15613" width="19" style="117" customWidth="1"/>
    <col min="15614" max="15614" width="57.5703125" style="117" customWidth="1"/>
    <col min="15615" max="15615" width="20.140625" style="117" customWidth="1"/>
    <col min="15616" max="15617" width="17.5703125" style="117" bestFit="1" customWidth="1"/>
    <col min="15618" max="15618" width="16.42578125" style="117" bestFit="1" customWidth="1"/>
    <col min="15619" max="15619" width="15.5703125" style="117" bestFit="1" customWidth="1"/>
    <col min="15620" max="15620" width="11.85546875" style="117" bestFit="1" customWidth="1"/>
    <col min="15621" max="15621" width="15.42578125" style="117" bestFit="1" customWidth="1"/>
    <col min="15622" max="15622" width="9.42578125" style="117" bestFit="1" customWidth="1"/>
    <col min="15623" max="15623" width="15.42578125" style="117" bestFit="1" customWidth="1"/>
    <col min="15624" max="15624" width="9.42578125" style="117" bestFit="1" customWidth="1"/>
    <col min="15625" max="15868" width="9.140625" style="117"/>
    <col min="15869" max="15869" width="19" style="117" customWidth="1"/>
    <col min="15870" max="15870" width="57.5703125" style="117" customWidth="1"/>
    <col min="15871" max="15871" width="20.140625" style="117" customWidth="1"/>
    <col min="15872" max="15873" width="17.5703125" style="117" bestFit="1" customWidth="1"/>
    <col min="15874" max="15874" width="16.42578125" style="117" bestFit="1" customWidth="1"/>
    <col min="15875" max="15875" width="15.5703125" style="117" bestFit="1" customWidth="1"/>
    <col min="15876" max="15876" width="11.85546875" style="117" bestFit="1" customWidth="1"/>
    <col min="15877" max="15877" width="15.42578125" style="117" bestFit="1" customWidth="1"/>
    <col min="15878" max="15878" width="9.42578125" style="117" bestFit="1" customWidth="1"/>
    <col min="15879" max="15879" width="15.42578125" style="117" bestFit="1" customWidth="1"/>
    <col min="15880" max="15880" width="9.42578125" style="117" bestFit="1" customWidth="1"/>
    <col min="15881" max="16124" width="9.140625" style="117"/>
    <col min="16125" max="16125" width="19" style="117" customWidth="1"/>
    <col min="16126" max="16126" width="57.5703125" style="117" customWidth="1"/>
    <col min="16127" max="16127" width="20.140625" style="117" customWidth="1"/>
    <col min="16128" max="16129" width="17.5703125" style="117" bestFit="1" customWidth="1"/>
    <col min="16130" max="16130" width="16.42578125" style="117" bestFit="1" customWidth="1"/>
    <col min="16131" max="16131" width="15.5703125" style="117" bestFit="1" customWidth="1"/>
    <col min="16132" max="16132" width="11.85546875" style="117" bestFit="1" customWidth="1"/>
    <col min="16133" max="16133" width="15.42578125" style="117" bestFit="1" customWidth="1"/>
    <col min="16134" max="16134" width="9.42578125" style="117" bestFit="1" customWidth="1"/>
    <col min="16135" max="16135" width="15.42578125" style="117" bestFit="1" customWidth="1"/>
    <col min="16136" max="16136" width="9.42578125" style="117" bestFit="1" customWidth="1"/>
    <col min="16137" max="16384" width="9.140625" style="117"/>
  </cols>
  <sheetData>
    <row r="1" spans="1:11" ht="15.75" hidden="1" x14ac:dyDescent="0.2">
      <c r="A1" s="269" t="s">
        <v>0</v>
      </c>
      <c r="B1" s="269"/>
      <c r="C1" s="269"/>
      <c r="D1" s="269"/>
      <c r="E1" s="269"/>
      <c r="F1" s="269"/>
      <c r="G1" s="115"/>
      <c r="H1" s="116"/>
      <c r="I1" s="116"/>
      <c r="J1" s="116"/>
      <c r="K1" s="116"/>
    </row>
    <row r="2" spans="1:11" ht="18.75" hidden="1" x14ac:dyDescent="0.2">
      <c r="A2" s="118"/>
      <c r="B2" s="118"/>
      <c r="C2" s="118"/>
      <c r="D2" s="118"/>
      <c r="E2" s="118"/>
      <c r="F2" s="118"/>
      <c r="G2" s="119"/>
      <c r="H2" s="116"/>
      <c r="I2" s="116"/>
      <c r="J2" s="116"/>
      <c r="K2" s="116"/>
    </row>
    <row r="3" spans="1:11" ht="15.75" hidden="1" customHeight="1" x14ac:dyDescent="0.2">
      <c r="A3" s="269" t="s">
        <v>20</v>
      </c>
      <c r="B3" s="269"/>
      <c r="C3" s="269"/>
      <c r="D3" s="269"/>
      <c r="E3" s="269"/>
      <c r="F3" s="269"/>
      <c r="G3" s="115"/>
      <c r="H3" s="116"/>
      <c r="I3" s="116"/>
      <c r="J3" s="116"/>
      <c r="K3" s="116"/>
    </row>
    <row r="4" spans="1:11" ht="18.75" hidden="1" x14ac:dyDescent="0.2">
      <c r="A4" s="118"/>
      <c r="B4" s="118"/>
      <c r="C4" s="118"/>
      <c r="D4" s="118"/>
      <c r="E4" s="118"/>
      <c r="F4" s="118"/>
      <c r="G4" s="119"/>
      <c r="H4" s="116"/>
      <c r="I4" s="116"/>
      <c r="J4" s="116"/>
      <c r="K4" s="116"/>
    </row>
    <row r="5" spans="1:11" ht="15.75" hidden="1" customHeight="1" x14ac:dyDescent="0.2">
      <c r="A5" s="269" t="s">
        <v>21</v>
      </c>
      <c r="B5" s="269"/>
      <c r="C5" s="269"/>
      <c r="D5" s="269"/>
      <c r="E5" s="269"/>
      <c r="F5" s="269"/>
      <c r="G5" s="115"/>
      <c r="H5" s="116"/>
      <c r="I5" s="116"/>
      <c r="J5" s="116"/>
      <c r="K5" s="116"/>
    </row>
    <row r="6" spans="1:11" ht="18.75" hidden="1" x14ac:dyDescent="0.2">
      <c r="A6" s="118"/>
      <c r="B6" s="118"/>
      <c r="C6" s="118"/>
      <c r="D6" s="118"/>
      <c r="E6" s="118"/>
      <c r="F6" s="118"/>
      <c r="G6" s="119"/>
      <c r="H6" s="116"/>
      <c r="I6" s="116"/>
      <c r="J6" s="116"/>
      <c r="K6" s="116"/>
    </row>
    <row r="7" spans="1:11" s="121" customFormat="1" ht="60" customHeight="1" x14ac:dyDescent="0.25">
      <c r="A7" s="268" t="s">
        <v>3</v>
      </c>
      <c r="B7" s="268"/>
      <c r="C7" s="96" t="s">
        <v>541</v>
      </c>
      <c r="D7" s="96" t="s">
        <v>543</v>
      </c>
      <c r="E7" s="96" t="s">
        <v>544</v>
      </c>
      <c r="F7" s="96" t="s">
        <v>534</v>
      </c>
      <c r="G7" s="96" t="s">
        <v>610</v>
      </c>
      <c r="H7" s="120"/>
      <c r="I7" s="120"/>
      <c r="J7" s="120"/>
      <c r="K7" s="120"/>
    </row>
    <row r="8" spans="1:11" s="125" customFormat="1" ht="12.75" customHeight="1" x14ac:dyDescent="0.2">
      <c r="A8" s="267">
        <v>1</v>
      </c>
      <c r="B8" s="267"/>
      <c r="C8" s="122">
        <v>2</v>
      </c>
      <c r="D8" s="122">
        <v>3</v>
      </c>
      <c r="E8" s="122">
        <v>4</v>
      </c>
      <c r="F8" s="122">
        <v>5</v>
      </c>
      <c r="G8" s="122">
        <v>7</v>
      </c>
      <c r="H8" s="123"/>
      <c r="I8" s="124"/>
      <c r="J8" s="124"/>
      <c r="K8" s="124"/>
    </row>
    <row r="9" spans="1:11" s="125" customFormat="1" ht="18.75" customHeight="1" x14ac:dyDescent="0.2">
      <c r="A9" s="129"/>
      <c r="B9" s="155" t="s">
        <v>70</v>
      </c>
      <c r="C9" s="131">
        <f>C10+C113</f>
        <v>3511183.4899999998</v>
      </c>
      <c r="D9" s="131">
        <f>+D10+D113</f>
        <v>6727648</v>
      </c>
      <c r="E9" s="131">
        <f>E10+E113</f>
        <v>2837970.29</v>
      </c>
      <c r="F9" s="131">
        <f t="shared" ref="F9:F40" si="0">+E9/C9*100</f>
        <v>80.826601574160406</v>
      </c>
      <c r="G9" s="131">
        <f>+E9/D9*100</f>
        <v>42.18369168541517</v>
      </c>
      <c r="H9" s="128"/>
      <c r="I9" s="132"/>
      <c r="J9" s="132"/>
      <c r="K9" s="132"/>
    </row>
    <row r="10" spans="1:11" ht="20.25" customHeight="1" x14ac:dyDescent="0.2">
      <c r="A10" s="133" t="s">
        <v>71</v>
      </c>
      <c r="B10" s="134" t="s">
        <v>72</v>
      </c>
      <c r="C10" s="135">
        <f>C11+C23+C56+C65+C73+C90+C98</f>
        <v>3008738.05</v>
      </c>
      <c r="D10" s="135">
        <f>+D11++D23+D56+D65+D73+D90+D98</f>
        <v>6498298</v>
      </c>
      <c r="E10" s="135">
        <f>+E11++E23+E56+E65+E73+E90+E98</f>
        <v>2711821.57</v>
      </c>
      <c r="F10" s="135">
        <f t="shared" si="0"/>
        <v>90.131527734692611</v>
      </c>
      <c r="G10" s="135">
        <f>+E10/D10*100</f>
        <v>41.731259015822289</v>
      </c>
      <c r="H10" s="137"/>
      <c r="I10" s="137"/>
      <c r="J10" s="137"/>
      <c r="K10" s="137"/>
    </row>
    <row r="11" spans="1:11" x14ac:dyDescent="0.2">
      <c r="A11" s="156" t="s">
        <v>73</v>
      </c>
      <c r="B11" s="157" t="s">
        <v>74</v>
      </c>
      <c r="C11" s="158">
        <f>C12+C17+C19</f>
        <v>2179169.81</v>
      </c>
      <c r="D11" s="158">
        <v>4759668</v>
      </c>
      <c r="E11" s="158">
        <f>+E12+E17+E19</f>
        <v>1960353.5000000002</v>
      </c>
      <c r="F11" s="140">
        <f t="shared" si="0"/>
        <v>89.958730659911268</v>
      </c>
      <c r="G11" s="140">
        <f>+E11/D11*100</f>
        <v>41.186769749486736</v>
      </c>
      <c r="H11" s="128"/>
      <c r="I11" s="128"/>
      <c r="J11" s="128"/>
      <c r="K11" s="128"/>
    </row>
    <row r="12" spans="1:11" x14ac:dyDescent="0.2">
      <c r="A12" s="141" t="s">
        <v>75</v>
      </c>
      <c r="B12" s="142" t="s">
        <v>76</v>
      </c>
      <c r="C12" s="140">
        <f>SUM(C13:C16)</f>
        <v>1779781.68</v>
      </c>
      <c r="D12" s="140"/>
      <c r="E12" s="140">
        <f>+E13+E14+E15+E16</f>
        <v>1624240.35</v>
      </c>
      <c r="F12" s="140">
        <f t="shared" si="0"/>
        <v>91.260651137840682</v>
      </c>
      <c r="G12" s="140"/>
      <c r="H12" s="128"/>
      <c r="I12" s="128"/>
      <c r="J12" s="128"/>
      <c r="K12" s="128"/>
    </row>
    <row r="13" spans="1:11" x14ac:dyDescent="0.2">
      <c r="A13" s="159" t="s">
        <v>77</v>
      </c>
      <c r="B13" s="144" t="s">
        <v>78</v>
      </c>
      <c r="C13" s="145">
        <v>1778963.43</v>
      </c>
      <c r="D13" s="140"/>
      <c r="E13" s="145">
        <v>1623535.11</v>
      </c>
      <c r="F13" s="145">
        <f t="shared" si="0"/>
        <v>91.262983972638494</v>
      </c>
      <c r="G13" s="140"/>
      <c r="H13" s="128"/>
      <c r="I13" s="128"/>
      <c r="J13" s="128"/>
      <c r="K13" s="128"/>
    </row>
    <row r="14" spans="1:11" x14ac:dyDescent="0.2">
      <c r="A14" s="159" t="s">
        <v>358</v>
      </c>
      <c r="B14" s="144" t="s">
        <v>359</v>
      </c>
      <c r="C14" s="145">
        <v>7.87</v>
      </c>
      <c r="D14" s="140"/>
      <c r="E14" s="145"/>
      <c r="F14" s="145">
        <v>0</v>
      </c>
      <c r="G14" s="140"/>
      <c r="H14" s="128"/>
      <c r="I14" s="128"/>
      <c r="J14" s="128"/>
      <c r="K14" s="128"/>
    </row>
    <row r="15" spans="1:11" x14ac:dyDescent="0.2">
      <c r="A15" s="159" t="s">
        <v>79</v>
      </c>
      <c r="B15" s="144" t="s">
        <v>80</v>
      </c>
      <c r="C15" s="145"/>
      <c r="D15" s="140"/>
      <c r="E15" s="145"/>
      <c r="F15" s="145">
        <v>0</v>
      </c>
      <c r="G15" s="140"/>
      <c r="H15" s="128"/>
      <c r="I15" s="128"/>
      <c r="J15" s="128"/>
      <c r="K15" s="128"/>
    </row>
    <row r="16" spans="1:11" x14ac:dyDescent="0.2">
      <c r="A16" s="159" t="s">
        <v>360</v>
      </c>
      <c r="B16" s="144" t="s">
        <v>361</v>
      </c>
      <c r="C16" s="145">
        <v>810.38</v>
      </c>
      <c r="D16" s="140"/>
      <c r="E16" s="145">
        <v>705.24</v>
      </c>
      <c r="F16" s="145">
        <f t="shared" si="0"/>
        <v>87.025839729509613</v>
      </c>
      <c r="G16" s="140"/>
      <c r="H16" s="128"/>
      <c r="I16" s="128"/>
      <c r="J16" s="128"/>
      <c r="K16" s="128"/>
    </row>
    <row r="17" spans="1:11" x14ac:dyDescent="0.2">
      <c r="A17" s="141" t="s">
        <v>81</v>
      </c>
      <c r="B17" s="142" t="s">
        <v>82</v>
      </c>
      <c r="C17" s="140">
        <f>C18</f>
        <v>108552.71</v>
      </c>
      <c r="D17" s="140"/>
      <c r="E17" s="140">
        <f>+E18</f>
        <v>67986.86</v>
      </c>
      <c r="F17" s="140">
        <f t="shared" si="0"/>
        <v>62.630274269523071</v>
      </c>
      <c r="G17" s="140"/>
      <c r="H17" s="128"/>
      <c r="I17" s="128"/>
      <c r="J17" s="128"/>
      <c r="K17" s="128"/>
    </row>
    <row r="18" spans="1:11" x14ac:dyDescent="0.2">
      <c r="A18" s="159" t="s">
        <v>83</v>
      </c>
      <c r="B18" s="144" t="s">
        <v>82</v>
      </c>
      <c r="C18" s="145">
        <v>108552.71</v>
      </c>
      <c r="D18" s="140"/>
      <c r="E18" s="145">
        <v>67986.86</v>
      </c>
      <c r="F18" s="145">
        <f t="shared" si="0"/>
        <v>62.630274269523071</v>
      </c>
      <c r="G18" s="140"/>
      <c r="H18" s="128"/>
      <c r="I18" s="128"/>
      <c r="J18" s="128"/>
      <c r="K18" s="128"/>
    </row>
    <row r="19" spans="1:11" x14ac:dyDescent="0.2">
      <c r="A19" s="141" t="s">
        <v>84</v>
      </c>
      <c r="B19" s="142" t="s">
        <v>85</v>
      </c>
      <c r="C19" s="140">
        <f>C20+C21+C22</f>
        <v>290835.42</v>
      </c>
      <c r="D19" s="140"/>
      <c r="E19" s="140">
        <f>+E20+E21+E22</f>
        <v>268126.28999999998</v>
      </c>
      <c r="F19" s="140">
        <f t="shared" si="0"/>
        <v>92.191759174312395</v>
      </c>
      <c r="G19" s="140"/>
      <c r="H19" s="128"/>
      <c r="I19" s="128"/>
      <c r="J19" s="128"/>
      <c r="K19" s="128"/>
    </row>
    <row r="20" spans="1:11" x14ac:dyDescent="0.2">
      <c r="A20" s="159" t="s">
        <v>362</v>
      </c>
      <c r="B20" s="144" t="s">
        <v>363</v>
      </c>
      <c r="C20" s="145"/>
      <c r="D20" s="140"/>
      <c r="E20" s="145"/>
      <c r="F20" s="145">
        <v>0</v>
      </c>
      <c r="G20" s="140"/>
      <c r="H20" s="128"/>
      <c r="I20" s="128"/>
      <c r="J20" s="128"/>
      <c r="K20" s="128"/>
    </row>
    <row r="21" spans="1:11" x14ac:dyDescent="0.2">
      <c r="A21" s="159" t="s">
        <v>86</v>
      </c>
      <c r="B21" s="144" t="s">
        <v>87</v>
      </c>
      <c r="C21" s="145">
        <v>290835.42</v>
      </c>
      <c r="D21" s="140"/>
      <c r="E21" s="145">
        <v>268126.28999999998</v>
      </c>
      <c r="F21" s="145">
        <f t="shared" si="0"/>
        <v>92.191759174312395</v>
      </c>
      <c r="G21" s="140"/>
      <c r="H21" s="128"/>
      <c r="I21" s="128"/>
      <c r="J21" s="128"/>
      <c r="K21" s="128"/>
    </row>
    <row r="22" spans="1:11" x14ac:dyDescent="0.2">
      <c r="A22" s="159" t="s">
        <v>364</v>
      </c>
      <c r="B22" s="144" t="s">
        <v>365</v>
      </c>
      <c r="C22" s="145"/>
      <c r="D22" s="140"/>
      <c r="E22" s="145"/>
      <c r="F22" s="145">
        <v>0</v>
      </c>
      <c r="G22" s="140"/>
      <c r="H22" s="128"/>
      <c r="I22" s="128"/>
      <c r="J22" s="128"/>
      <c r="K22" s="128"/>
    </row>
    <row r="23" spans="1:11" x14ac:dyDescent="0.2">
      <c r="A23" s="156" t="s">
        <v>88</v>
      </c>
      <c r="B23" s="157" t="s">
        <v>89</v>
      </c>
      <c r="C23" s="158">
        <f>C24+C29+C36+C46+C48</f>
        <v>685307.83000000007</v>
      </c>
      <c r="D23" s="158">
        <v>1481630</v>
      </c>
      <c r="E23" s="158">
        <f>+E24+E29+E36+E46+E48</f>
        <v>637142.87000000011</v>
      </c>
      <c r="F23" s="140">
        <f t="shared" si="0"/>
        <v>92.971777369010951</v>
      </c>
      <c r="G23" s="140">
        <f t="shared" ref="G12:G75" si="1">+E23/D23*100</f>
        <v>43.002832691022732</v>
      </c>
      <c r="H23" s="128"/>
      <c r="I23" s="128"/>
      <c r="J23" s="128"/>
      <c r="K23" s="128"/>
    </row>
    <row r="24" spans="1:11" x14ac:dyDescent="0.2">
      <c r="A24" s="141" t="s">
        <v>90</v>
      </c>
      <c r="B24" s="142" t="s">
        <v>91</v>
      </c>
      <c r="C24" s="140">
        <f>C25+C26+C27+C28</f>
        <v>161148.60999999999</v>
      </c>
      <c r="D24" s="140"/>
      <c r="E24" s="140">
        <f>+E25+E26+E27</f>
        <v>121777.76999999999</v>
      </c>
      <c r="F24" s="140">
        <f t="shared" si="0"/>
        <v>75.568613343919012</v>
      </c>
      <c r="G24" s="140"/>
      <c r="H24" s="128"/>
      <c r="I24" s="128"/>
      <c r="J24" s="128"/>
      <c r="K24" s="128"/>
    </row>
    <row r="25" spans="1:11" x14ac:dyDescent="0.2">
      <c r="A25" s="159" t="s">
        <v>92</v>
      </c>
      <c r="B25" s="144" t="s">
        <v>93</v>
      </c>
      <c r="C25" s="160">
        <v>94220.03</v>
      </c>
      <c r="D25" s="140"/>
      <c r="E25" s="145">
        <v>61485.31</v>
      </c>
      <c r="F25" s="145">
        <f t="shared" si="0"/>
        <v>65.257153919394838</v>
      </c>
      <c r="G25" s="140"/>
      <c r="H25" s="128"/>
      <c r="I25" s="128"/>
      <c r="J25" s="128"/>
      <c r="K25" s="128"/>
    </row>
    <row r="26" spans="1:11" x14ac:dyDescent="0.2">
      <c r="A26" s="159" t="s">
        <v>94</v>
      </c>
      <c r="B26" s="144" t="s">
        <v>95</v>
      </c>
      <c r="C26" s="161">
        <v>31206.55</v>
      </c>
      <c r="D26" s="140"/>
      <c r="E26" s="145">
        <v>27491.67</v>
      </c>
      <c r="F26" s="145">
        <f t="shared" si="0"/>
        <v>88.095832445432123</v>
      </c>
      <c r="G26" s="140"/>
      <c r="H26" s="128"/>
      <c r="I26" s="128"/>
      <c r="J26" s="128"/>
      <c r="K26" s="128"/>
    </row>
    <row r="27" spans="1:11" x14ac:dyDescent="0.2">
      <c r="A27" s="159" t="s">
        <v>96</v>
      </c>
      <c r="B27" s="144" t="s">
        <v>97</v>
      </c>
      <c r="C27" s="160">
        <v>35722.03</v>
      </c>
      <c r="D27" s="140"/>
      <c r="E27" s="145">
        <v>32800.79</v>
      </c>
      <c r="F27" s="145">
        <f t="shared" si="0"/>
        <v>91.822301252196482</v>
      </c>
      <c r="G27" s="140"/>
      <c r="H27" s="128"/>
      <c r="I27" s="128"/>
      <c r="J27" s="128"/>
      <c r="K27" s="128"/>
    </row>
    <row r="28" spans="1:11" x14ac:dyDescent="0.2">
      <c r="A28" s="159" t="s">
        <v>98</v>
      </c>
      <c r="B28" s="144" t="s">
        <v>99</v>
      </c>
      <c r="C28" s="145"/>
      <c r="D28" s="140"/>
      <c r="E28" s="145"/>
      <c r="F28" s="145">
        <v>0</v>
      </c>
      <c r="G28" s="140"/>
      <c r="H28" s="128"/>
      <c r="I28" s="128"/>
      <c r="J28" s="128"/>
      <c r="K28" s="128"/>
    </row>
    <row r="29" spans="1:11" x14ac:dyDescent="0.2">
      <c r="A29" s="141" t="s">
        <v>100</v>
      </c>
      <c r="B29" s="142" t="s">
        <v>101</v>
      </c>
      <c r="C29" s="140">
        <f>C30+C31+C32+C33+C34+C35</f>
        <v>154048.24</v>
      </c>
      <c r="D29" s="140"/>
      <c r="E29" s="140">
        <f>+E30+E31+E32+E33+E34+E35</f>
        <v>177042.11000000002</v>
      </c>
      <c r="F29" s="140">
        <f t="shared" si="0"/>
        <v>114.92640876650069</v>
      </c>
      <c r="G29" s="140"/>
      <c r="H29" s="128"/>
      <c r="I29" s="128"/>
      <c r="J29" s="128"/>
      <c r="K29" s="128"/>
    </row>
    <row r="30" spans="1:11" x14ac:dyDescent="0.2">
      <c r="A30" s="159" t="s">
        <v>102</v>
      </c>
      <c r="B30" s="144" t="s">
        <v>103</v>
      </c>
      <c r="C30" s="160">
        <v>18902.509999999998</v>
      </c>
      <c r="D30" s="140"/>
      <c r="E30" s="145">
        <v>17550.47</v>
      </c>
      <c r="F30" s="145">
        <f t="shared" si="0"/>
        <v>92.84729911530269</v>
      </c>
      <c r="G30" s="140"/>
      <c r="H30" s="128"/>
      <c r="I30" s="128"/>
      <c r="J30" s="128"/>
      <c r="K30" s="128"/>
    </row>
    <row r="31" spans="1:11" x14ac:dyDescent="0.2">
      <c r="A31" s="159" t="s">
        <v>366</v>
      </c>
      <c r="B31" s="144" t="s">
        <v>367</v>
      </c>
      <c r="C31" s="160">
        <v>56875.35</v>
      </c>
      <c r="D31" s="140"/>
      <c r="E31" s="145">
        <v>84725.39</v>
      </c>
      <c r="F31" s="145">
        <f t="shared" si="0"/>
        <v>148.96680196253737</v>
      </c>
      <c r="G31" s="140"/>
      <c r="H31" s="128"/>
      <c r="I31" s="128"/>
      <c r="J31" s="128"/>
      <c r="K31" s="128"/>
    </row>
    <row r="32" spans="1:11" x14ac:dyDescent="0.2">
      <c r="A32" s="159" t="s">
        <v>104</v>
      </c>
      <c r="B32" s="144" t="s">
        <v>105</v>
      </c>
      <c r="C32" s="160">
        <v>59883.199999999997</v>
      </c>
      <c r="D32" s="140"/>
      <c r="E32" s="145">
        <v>69110.09</v>
      </c>
      <c r="F32" s="145">
        <f t="shared" si="0"/>
        <v>115.40814452133486</v>
      </c>
      <c r="G32" s="140"/>
      <c r="H32" s="128"/>
      <c r="I32" s="128"/>
      <c r="J32" s="128"/>
      <c r="K32" s="128"/>
    </row>
    <row r="33" spans="1:11" x14ac:dyDescent="0.2">
      <c r="A33" s="159" t="s">
        <v>106</v>
      </c>
      <c r="B33" s="144" t="s">
        <v>107</v>
      </c>
      <c r="C33" s="160">
        <v>12079.5</v>
      </c>
      <c r="D33" s="140"/>
      <c r="E33" s="145">
        <v>1839.4</v>
      </c>
      <c r="F33" s="145">
        <f t="shared" si="0"/>
        <v>15.22745146736206</v>
      </c>
      <c r="G33" s="140"/>
      <c r="H33" s="128"/>
      <c r="I33" s="128"/>
      <c r="J33" s="128"/>
      <c r="K33" s="128"/>
    </row>
    <row r="34" spans="1:11" x14ac:dyDescent="0.2">
      <c r="A34" s="159" t="s">
        <v>108</v>
      </c>
      <c r="B34" s="144" t="s">
        <v>109</v>
      </c>
      <c r="C34" s="160">
        <v>5528.53</v>
      </c>
      <c r="D34" s="140"/>
      <c r="E34" s="145">
        <v>1343.7</v>
      </c>
      <c r="F34" s="145">
        <f t="shared" si="0"/>
        <v>24.304833292032423</v>
      </c>
      <c r="G34" s="140"/>
      <c r="H34" s="128"/>
      <c r="I34" s="128"/>
      <c r="J34" s="128"/>
      <c r="K34" s="128"/>
    </row>
    <row r="35" spans="1:11" x14ac:dyDescent="0.2">
      <c r="A35" s="159" t="s">
        <v>110</v>
      </c>
      <c r="B35" s="144" t="s">
        <v>111</v>
      </c>
      <c r="C35" s="160">
        <v>779.15</v>
      </c>
      <c r="D35" s="140"/>
      <c r="E35" s="145">
        <v>2473.06</v>
      </c>
      <c r="F35" s="145">
        <f t="shared" si="0"/>
        <v>317.40486427517169</v>
      </c>
      <c r="G35" s="140"/>
      <c r="H35" s="128"/>
      <c r="I35" s="128"/>
      <c r="J35" s="128"/>
      <c r="K35" s="128"/>
    </row>
    <row r="36" spans="1:11" x14ac:dyDescent="0.2">
      <c r="A36" s="141" t="s">
        <v>112</v>
      </c>
      <c r="B36" s="142" t="s">
        <v>113</v>
      </c>
      <c r="C36" s="140">
        <f>C37+C38+C39+C40+C42+C41+C43+C44+C45</f>
        <v>268314.15000000002</v>
      </c>
      <c r="D36" s="140"/>
      <c r="E36" s="140">
        <f>SUM(E37:E45)</f>
        <v>220555.7</v>
      </c>
      <c r="F36" s="140">
        <f t="shared" si="0"/>
        <v>82.200547380747523</v>
      </c>
      <c r="G36" s="140"/>
      <c r="H36" s="128"/>
      <c r="I36" s="128"/>
      <c r="J36" s="128"/>
      <c r="K36" s="128"/>
    </row>
    <row r="37" spans="1:11" x14ac:dyDescent="0.2">
      <c r="A37" s="159" t="s">
        <v>114</v>
      </c>
      <c r="B37" s="144" t="s">
        <v>115</v>
      </c>
      <c r="C37" s="160">
        <v>6527.19</v>
      </c>
      <c r="D37" s="140"/>
      <c r="E37" s="145">
        <v>7462.53</v>
      </c>
      <c r="F37" s="145">
        <f t="shared" si="0"/>
        <v>114.32990306701657</v>
      </c>
      <c r="G37" s="140"/>
      <c r="H37" s="128"/>
      <c r="I37" s="128"/>
      <c r="J37" s="128"/>
      <c r="K37" s="128"/>
    </row>
    <row r="38" spans="1:11" x14ac:dyDescent="0.2">
      <c r="A38" s="159" t="s">
        <v>116</v>
      </c>
      <c r="B38" s="144" t="s">
        <v>117</v>
      </c>
      <c r="C38" s="160">
        <v>196760.12</v>
      </c>
      <c r="D38" s="140"/>
      <c r="E38" s="145">
        <v>29599.47</v>
      </c>
      <c r="F38" s="145">
        <f t="shared" si="0"/>
        <v>15.04342953236662</v>
      </c>
      <c r="G38" s="140"/>
      <c r="H38" s="128"/>
      <c r="I38" s="128"/>
      <c r="J38" s="128"/>
      <c r="K38" s="128"/>
    </row>
    <row r="39" spans="1:11" x14ac:dyDescent="0.2">
      <c r="A39" s="159" t="s">
        <v>118</v>
      </c>
      <c r="B39" s="144" t="s">
        <v>119</v>
      </c>
      <c r="C39" s="160">
        <v>9891.4699999999993</v>
      </c>
      <c r="D39" s="140"/>
      <c r="E39" s="145">
        <v>31689.29</v>
      </c>
      <c r="F39" s="145">
        <f t="shared" si="0"/>
        <v>320.36987424518298</v>
      </c>
      <c r="G39" s="140"/>
      <c r="H39" s="128"/>
      <c r="I39" s="128"/>
      <c r="J39" s="128"/>
      <c r="K39" s="128"/>
    </row>
    <row r="40" spans="1:11" x14ac:dyDescent="0.2">
      <c r="A40" s="159" t="s">
        <v>120</v>
      </c>
      <c r="B40" s="144" t="s">
        <v>121</v>
      </c>
      <c r="C40" s="160">
        <v>5737.23</v>
      </c>
      <c r="D40" s="140"/>
      <c r="E40" s="145">
        <v>10206.84</v>
      </c>
      <c r="F40" s="145">
        <f t="shared" si="0"/>
        <v>177.90536548125141</v>
      </c>
      <c r="G40" s="140"/>
      <c r="H40" s="128"/>
      <c r="I40" s="128"/>
      <c r="J40" s="128"/>
      <c r="K40" s="128"/>
    </row>
    <row r="41" spans="1:11" x14ac:dyDescent="0.2">
      <c r="A41" s="159" t="s">
        <v>122</v>
      </c>
      <c r="B41" s="144" t="s">
        <v>123</v>
      </c>
      <c r="C41" s="160">
        <v>1773.93</v>
      </c>
      <c r="D41" s="140"/>
      <c r="E41" s="145">
        <v>11433.89</v>
      </c>
      <c r="F41" s="145">
        <f t="shared" ref="F41:F64" si="2">+E41/C41*100</f>
        <v>644.55136335706595</v>
      </c>
      <c r="G41" s="140"/>
      <c r="H41" s="128"/>
      <c r="I41" s="128"/>
      <c r="J41" s="128"/>
      <c r="K41" s="128"/>
    </row>
    <row r="42" spans="1:11" x14ac:dyDescent="0.2">
      <c r="A42" s="159" t="s">
        <v>124</v>
      </c>
      <c r="B42" s="144" t="s">
        <v>125</v>
      </c>
      <c r="C42" s="160">
        <v>324.2</v>
      </c>
      <c r="D42" s="140"/>
      <c r="E42" s="145">
        <v>510</v>
      </c>
      <c r="F42" s="145">
        <f t="shared" si="2"/>
        <v>157.31030228254164</v>
      </c>
      <c r="G42" s="140"/>
      <c r="H42" s="128"/>
      <c r="I42" s="128"/>
      <c r="J42" s="128"/>
      <c r="K42" s="128"/>
    </row>
    <row r="43" spans="1:11" x14ac:dyDescent="0.2">
      <c r="A43" s="159" t="s">
        <v>126</v>
      </c>
      <c r="B43" s="144" t="s">
        <v>127</v>
      </c>
      <c r="C43" s="160">
        <v>28778.87</v>
      </c>
      <c r="D43" s="140"/>
      <c r="E43" s="145">
        <v>98329.78</v>
      </c>
      <c r="F43" s="145">
        <f t="shared" si="2"/>
        <v>341.67352644492297</v>
      </c>
      <c r="G43" s="140"/>
      <c r="H43" s="128"/>
      <c r="I43" s="128"/>
      <c r="J43" s="128"/>
      <c r="K43" s="128"/>
    </row>
    <row r="44" spans="1:11" x14ac:dyDescent="0.2">
      <c r="A44" s="159" t="s">
        <v>128</v>
      </c>
      <c r="B44" s="144" t="s">
        <v>129</v>
      </c>
      <c r="C44" s="160">
        <v>4471.9799999999996</v>
      </c>
      <c r="D44" s="140"/>
      <c r="E44" s="145">
        <v>1145.7</v>
      </c>
      <c r="F44" s="145">
        <f t="shared" si="2"/>
        <v>25.619524237586038</v>
      </c>
      <c r="G44" s="140"/>
      <c r="H44" s="128"/>
      <c r="I44" s="128"/>
      <c r="J44" s="128"/>
      <c r="K44" s="128"/>
    </row>
    <row r="45" spans="1:11" x14ac:dyDescent="0.2">
      <c r="A45" s="159" t="s">
        <v>130</v>
      </c>
      <c r="B45" s="144" t="s">
        <v>131</v>
      </c>
      <c r="C45" s="160">
        <v>14049.16</v>
      </c>
      <c r="D45" s="140"/>
      <c r="E45" s="145">
        <v>30178.2</v>
      </c>
      <c r="F45" s="145">
        <f t="shared" si="2"/>
        <v>214.804301467134</v>
      </c>
      <c r="G45" s="140"/>
      <c r="H45" s="128"/>
      <c r="I45" s="128"/>
      <c r="J45" s="128"/>
      <c r="K45" s="128"/>
    </row>
    <row r="46" spans="1:11" x14ac:dyDescent="0.2">
      <c r="A46" s="141" t="s">
        <v>132</v>
      </c>
      <c r="B46" s="142" t="s">
        <v>133</v>
      </c>
      <c r="C46" s="140">
        <f>C47</f>
        <v>13182.42</v>
      </c>
      <c r="D46" s="140"/>
      <c r="E46" s="140">
        <f>+E47</f>
        <v>23361.22</v>
      </c>
      <c r="F46" s="140">
        <f t="shared" si="2"/>
        <v>177.21495749642327</v>
      </c>
      <c r="G46" s="140"/>
      <c r="H46" s="128"/>
      <c r="I46" s="128"/>
      <c r="J46" s="128"/>
      <c r="K46" s="128"/>
    </row>
    <row r="47" spans="1:11" x14ac:dyDescent="0.2">
      <c r="A47" s="159" t="s">
        <v>134</v>
      </c>
      <c r="B47" s="144" t="s">
        <v>133</v>
      </c>
      <c r="C47" s="145">
        <v>13182.42</v>
      </c>
      <c r="D47" s="140"/>
      <c r="E47" s="145">
        <v>23361.22</v>
      </c>
      <c r="F47" s="145">
        <f t="shared" si="2"/>
        <v>177.21495749642327</v>
      </c>
      <c r="G47" s="140"/>
      <c r="H47" s="128"/>
      <c r="I47" s="128"/>
      <c r="J47" s="128"/>
      <c r="K47" s="128"/>
    </row>
    <row r="48" spans="1:11" x14ac:dyDescent="0.2">
      <c r="A48" s="141" t="s">
        <v>135</v>
      </c>
      <c r="B48" s="142" t="s">
        <v>136</v>
      </c>
      <c r="C48" s="140">
        <f>SUM(C49:C55)</f>
        <v>88614.41</v>
      </c>
      <c r="D48" s="140"/>
      <c r="E48" s="140">
        <f>+E49+E50+E51+E52+E53+E54+E55</f>
        <v>94406.07</v>
      </c>
      <c r="F48" s="140">
        <f t="shared" si="2"/>
        <v>106.53579931300112</v>
      </c>
      <c r="G48" s="140"/>
      <c r="H48" s="128"/>
      <c r="I48" s="128"/>
      <c r="J48" s="128"/>
      <c r="K48" s="128"/>
    </row>
    <row r="49" spans="1:11" ht="25.5" x14ac:dyDescent="0.2">
      <c r="A49" s="159" t="s">
        <v>137</v>
      </c>
      <c r="B49" s="144" t="s">
        <v>138</v>
      </c>
      <c r="C49" s="145"/>
      <c r="D49" s="140"/>
      <c r="E49" s="145"/>
      <c r="F49" s="145">
        <v>0</v>
      </c>
      <c r="G49" s="140"/>
      <c r="H49" s="128"/>
      <c r="I49" s="128"/>
      <c r="J49" s="128"/>
      <c r="K49" s="128"/>
    </row>
    <row r="50" spans="1:11" x14ac:dyDescent="0.2">
      <c r="A50" s="159" t="s">
        <v>139</v>
      </c>
      <c r="B50" s="144" t="s">
        <v>140</v>
      </c>
      <c r="C50" s="145"/>
      <c r="D50" s="140"/>
      <c r="E50" s="145"/>
      <c r="F50" s="145">
        <v>0</v>
      </c>
      <c r="G50" s="140"/>
      <c r="H50" s="128"/>
      <c r="I50" s="128"/>
      <c r="J50" s="128"/>
      <c r="K50" s="128"/>
    </row>
    <row r="51" spans="1:11" x14ac:dyDescent="0.2">
      <c r="A51" s="159" t="s">
        <v>141</v>
      </c>
      <c r="B51" s="144" t="s">
        <v>142</v>
      </c>
      <c r="C51" s="145">
        <v>12746.26</v>
      </c>
      <c r="D51" s="140"/>
      <c r="E51" s="145">
        <v>26429.42</v>
      </c>
      <c r="F51" s="145">
        <f t="shared" si="2"/>
        <v>207.35039140893093</v>
      </c>
      <c r="G51" s="140"/>
      <c r="H51" s="128"/>
      <c r="I51" s="128"/>
      <c r="J51" s="128"/>
      <c r="K51" s="128"/>
    </row>
    <row r="52" spans="1:11" x14ac:dyDescent="0.2">
      <c r="A52" s="159" t="s">
        <v>143</v>
      </c>
      <c r="B52" s="144" t="s">
        <v>144</v>
      </c>
      <c r="C52" s="145">
        <v>1562.6</v>
      </c>
      <c r="D52" s="140"/>
      <c r="E52" s="145">
        <v>1133.5999999999999</v>
      </c>
      <c r="F52" s="145">
        <f t="shared" si="2"/>
        <v>72.545757071547428</v>
      </c>
      <c r="G52" s="140"/>
      <c r="H52" s="128"/>
      <c r="I52" s="128"/>
      <c r="J52" s="128"/>
      <c r="K52" s="128"/>
    </row>
    <row r="53" spans="1:11" x14ac:dyDescent="0.2">
      <c r="A53" s="159" t="s">
        <v>145</v>
      </c>
      <c r="B53" s="144" t="s">
        <v>146</v>
      </c>
      <c r="C53" s="145">
        <v>1247.6400000000001</v>
      </c>
      <c r="D53" s="140"/>
      <c r="E53" s="145">
        <v>306.36</v>
      </c>
      <c r="F53" s="145">
        <f t="shared" si="2"/>
        <v>24.555160142348754</v>
      </c>
      <c r="G53" s="140"/>
      <c r="H53" s="128"/>
      <c r="I53" s="128"/>
      <c r="J53" s="128"/>
      <c r="K53" s="128"/>
    </row>
    <row r="54" spans="1:11" x14ac:dyDescent="0.2">
      <c r="A54" s="159" t="s">
        <v>147</v>
      </c>
      <c r="B54" s="144" t="s">
        <v>148</v>
      </c>
      <c r="C54" s="145"/>
      <c r="D54" s="140"/>
      <c r="E54" s="145"/>
      <c r="F54" s="145">
        <v>0</v>
      </c>
      <c r="G54" s="140"/>
      <c r="H54" s="128"/>
      <c r="I54" s="128"/>
      <c r="J54" s="128"/>
      <c r="K54" s="128"/>
    </row>
    <row r="55" spans="1:11" x14ac:dyDescent="0.2">
      <c r="A55" s="159" t="s">
        <v>149</v>
      </c>
      <c r="B55" s="144" t="s">
        <v>136</v>
      </c>
      <c r="C55" s="145">
        <v>73057.91</v>
      </c>
      <c r="D55" s="140"/>
      <c r="E55" s="145">
        <v>66536.69</v>
      </c>
      <c r="F55" s="145">
        <f t="shared" si="2"/>
        <v>91.07390288060526</v>
      </c>
      <c r="G55" s="140"/>
      <c r="H55" s="128"/>
      <c r="I55" s="128"/>
      <c r="J55" s="128"/>
      <c r="K55" s="128"/>
    </row>
    <row r="56" spans="1:11" x14ac:dyDescent="0.2">
      <c r="A56" s="156" t="s">
        <v>150</v>
      </c>
      <c r="B56" s="157" t="s">
        <v>151</v>
      </c>
      <c r="C56" s="158">
        <f>C57+C60</f>
        <v>4901.26</v>
      </c>
      <c r="D56" s="158">
        <v>7000</v>
      </c>
      <c r="E56" s="158">
        <f>+E57+E60</f>
        <v>3302.34</v>
      </c>
      <c r="F56" s="140">
        <f t="shared" si="2"/>
        <v>67.377368268567679</v>
      </c>
      <c r="G56" s="140">
        <f t="shared" si="1"/>
        <v>47.176285714285711</v>
      </c>
      <c r="H56" s="128"/>
      <c r="I56" s="128"/>
      <c r="J56" s="128"/>
      <c r="K56" s="128"/>
    </row>
    <row r="57" spans="1:11" x14ac:dyDescent="0.2">
      <c r="A57" s="141" t="s">
        <v>368</v>
      </c>
      <c r="B57" s="142" t="s">
        <v>369</v>
      </c>
      <c r="C57" s="140">
        <f>C58+C59</f>
        <v>0</v>
      </c>
      <c r="D57" s="140"/>
      <c r="E57" s="140">
        <v>0</v>
      </c>
      <c r="F57" s="140">
        <v>0</v>
      </c>
      <c r="G57" s="140"/>
      <c r="H57" s="128"/>
      <c r="I57" s="128"/>
      <c r="J57" s="128"/>
      <c r="K57" s="128"/>
    </row>
    <row r="58" spans="1:11" ht="25.5" x14ac:dyDescent="0.2">
      <c r="A58" s="159" t="s">
        <v>370</v>
      </c>
      <c r="B58" s="144" t="s">
        <v>371</v>
      </c>
      <c r="C58" s="145">
        <v>0</v>
      </c>
      <c r="D58" s="140"/>
      <c r="E58" s="145">
        <v>0</v>
      </c>
      <c r="F58" s="145">
        <v>0</v>
      </c>
      <c r="G58" s="140"/>
      <c r="H58" s="128"/>
      <c r="I58" s="128"/>
      <c r="J58" s="128"/>
      <c r="K58" s="128"/>
    </row>
    <row r="59" spans="1:11" ht="25.5" x14ac:dyDescent="0.2">
      <c r="A59" s="159" t="s">
        <v>372</v>
      </c>
      <c r="B59" s="144" t="s">
        <v>373</v>
      </c>
      <c r="C59" s="145">
        <v>0</v>
      </c>
      <c r="D59" s="140"/>
      <c r="E59" s="145">
        <v>0</v>
      </c>
      <c r="F59" s="145">
        <v>0</v>
      </c>
      <c r="G59" s="140"/>
      <c r="H59" s="128"/>
      <c r="I59" s="128"/>
      <c r="J59" s="128"/>
      <c r="K59" s="128"/>
    </row>
    <row r="60" spans="1:11" x14ac:dyDescent="0.2">
      <c r="A60" s="141" t="s">
        <v>152</v>
      </c>
      <c r="B60" s="142" t="s">
        <v>153</v>
      </c>
      <c r="C60" s="140">
        <f>C61+C62+C63+C64</f>
        <v>4901.26</v>
      </c>
      <c r="D60" s="140"/>
      <c r="E60" s="140">
        <f>+E61+E63</f>
        <v>3302.34</v>
      </c>
      <c r="F60" s="140">
        <f t="shared" si="2"/>
        <v>67.377368268567679</v>
      </c>
      <c r="G60" s="140"/>
      <c r="H60" s="128"/>
      <c r="I60" s="128"/>
      <c r="J60" s="128"/>
      <c r="K60" s="128"/>
    </row>
    <row r="61" spans="1:11" x14ac:dyDescent="0.2">
      <c r="A61" s="159" t="s">
        <v>154</v>
      </c>
      <c r="B61" s="144" t="s">
        <v>155</v>
      </c>
      <c r="C61" s="145">
        <v>3324.44</v>
      </c>
      <c r="D61" s="140"/>
      <c r="E61" s="145">
        <v>3302.34</v>
      </c>
      <c r="F61" s="145">
        <f t="shared" si="2"/>
        <v>99.335226383992492</v>
      </c>
      <c r="G61" s="140"/>
      <c r="H61" s="128"/>
      <c r="I61" s="128"/>
      <c r="J61" s="128"/>
      <c r="K61" s="128"/>
    </row>
    <row r="62" spans="1:11" ht="25.5" x14ac:dyDescent="0.2">
      <c r="A62" s="159" t="s">
        <v>374</v>
      </c>
      <c r="B62" s="144" t="s">
        <v>375</v>
      </c>
      <c r="C62" s="145">
        <v>24.04</v>
      </c>
      <c r="D62" s="140"/>
      <c r="E62" s="145"/>
      <c r="F62" s="145">
        <f t="shared" si="2"/>
        <v>0</v>
      </c>
      <c r="G62" s="140"/>
      <c r="H62" s="128"/>
      <c r="I62" s="128"/>
      <c r="J62" s="128"/>
      <c r="K62" s="128"/>
    </row>
    <row r="63" spans="1:11" x14ac:dyDescent="0.2">
      <c r="A63" s="159" t="s">
        <v>376</v>
      </c>
      <c r="B63" s="144" t="s">
        <v>377</v>
      </c>
      <c r="C63" s="145">
        <v>1552.78</v>
      </c>
      <c r="D63" s="140"/>
      <c r="E63" s="145"/>
      <c r="F63" s="145">
        <f t="shared" si="2"/>
        <v>0</v>
      </c>
      <c r="G63" s="140"/>
      <c r="H63" s="128"/>
      <c r="I63" s="128"/>
      <c r="J63" s="128"/>
      <c r="K63" s="128"/>
    </row>
    <row r="64" spans="1:11" x14ac:dyDescent="0.2">
      <c r="A64" s="159" t="s">
        <v>378</v>
      </c>
      <c r="B64" s="144" t="s">
        <v>379</v>
      </c>
      <c r="C64" s="145"/>
      <c r="D64" s="140"/>
      <c r="E64" s="145"/>
      <c r="F64" s="145">
        <v>0</v>
      </c>
      <c r="G64" s="140"/>
      <c r="H64" s="128"/>
      <c r="I64" s="128"/>
      <c r="J64" s="128"/>
      <c r="K64" s="128"/>
    </row>
    <row r="65" spans="1:11" x14ac:dyDescent="0.2">
      <c r="A65" s="156" t="s">
        <v>156</v>
      </c>
      <c r="B65" s="157" t="s">
        <v>157</v>
      </c>
      <c r="C65" s="158">
        <f>C66+C68+C71</f>
        <v>0</v>
      </c>
      <c r="D65" s="158">
        <v>0</v>
      </c>
      <c r="E65" s="158">
        <v>0</v>
      </c>
      <c r="F65" s="140">
        <v>0</v>
      </c>
      <c r="G65" s="140"/>
      <c r="H65" s="128"/>
      <c r="I65" s="128"/>
      <c r="J65" s="128"/>
      <c r="K65" s="128"/>
    </row>
    <row r="66" spans="1:11" x14ac:dyDescent="0.2">
      <c r="A66" s="141" t="s">
        <v>380</v>
      </c>
      <c r="B66" s="142" t="s">
        <v>381</v>
      </c>
      <c r="C66" s="140">
        <f>C67</f>
        <v>0</v>
      </c>
      <c r="D66" s="140"/>
      <c r="E66" s="140"/>
      <c r="F66" s="140">
        <v>0</v>
      </c>
      <c r="G66" s="140"/>
      <c r="H66" s="128"/>
      <c r="I66" s="128"/>
      <c r="J66" s="128"/>
      <c r="K66" s="128"/>
    </row>
    <row r="67" spans="1:11" ht="25.5" x14ac:dyDescent="0.2">
      <c r="A67" s="159" t="s">
        <v>382</v>
      </c>
      <c r="B67" s="144" t="s">
        <v>383</v>
      </c>
      <c r="C67" s="145">
        <v>0</v>
      </c>
      <c r="D67" s="140"/>
      <c r="E67" s="145"/>
      <c r="F67" s="147">
        <v>0</v>
      </c>
      <c r="G67" s="140"/>
      <c r="H67" s="128"/>
      <c r="I67" s="128"/>
      <c r="J67" s="128"/>
      <c r="K67" s="128"/>
    </row>
    <row r="68" spans="1:11" ht="25.5" x14ac:dyDescent="0.2">
      <c r="A68" s="141" t="s">
        <v>158</v>
      </c>
      <c r="B68" s="142" t="s">
        <v>159</v>
      </c>
      <c r="C68" s="140">
        <f>C69+C70</f>
        <v>0</v>
      </c>
      <c r="D68" s="140"/>
      <c r="E68" s="140"/>
      <c r="F68" s="140">
        <v>0</v>
      </c>
      <c r="G68" s="140"/>
      <c r="H68" s="128"/>
      <c r="I68" s="128"/>
      <c r="J68" s="128"/>
      <c r="K68" s="128"/>
    </row>
    <row r="69" spans="1:11" ht="25.5" x14ac:dyDescent="0.2">
      <c r="A69" s="159" t="s">
        <v>384</v>
      </c>
      <c r="B69" s="144" t="s">
        <v>385</v>
      </c>
      <c r="C69" s="145">
        <v>0</v>
      </c>
      <c r="D69" s="140"/>
      <c r="E69" s="145"/>
      <c r="F69" s="147">
        <v>0</v>
      </c>
      <c r="G69" s="140"/>
      <c r="H69" s="128"/>
      <c r="I69" s="128"/>
      <c r="J69" s="128"/>
      <c r="K69" s="128"/>
    </row>
    <row r="70" spans="1:11" x14ac:dyDescent="0.2">
      <c r="A70" s="159" t="s">
        <v>160</v>
      </c>
      <c r="B70" s="144" t="s">
        <v>161</v>
      </c>
      <c r="C70" s="145">
        <v>0</v>
      </c>
      <c r="D70" s="140"/>
      <c r="E70" s="145"/>
      <c r="F70" s="145">
        <v>0</v>
      </c>
      <c r="G70" s="140"/>
      <c r="H70" s="128"/>
      <c r="I70" s="128"/>
      <c r="J70" s="128"/>
      <c r="K70" s="128"/>
    </row>
    <row r="71" spans="1:11" ht="25.5" x14ac:dyDescent="0.2">
      <c r="A71" s="141" t="s">
        <v>162</v>
      </c>
      <c r="B71" s="142" t="s">
        <v>163</v>
      </c>
      <c r="C71" s="140">
        <f>C72</f>
        <v>0</v>
      </c>
      <c r="D71" s="140"/>
      <c r="E71" s="140"/>
      <c r="F71" s="140">
        <v>0</v>
      </c>
      <c r="G71" s="140"/>
      <c r="H71" s="128"/>
      <c r="I71" s="128"/>
      <c r="J71" s="128"/>
      <c r="K71" s="128"/>
    </row>
    <row r="72" spans="1:11" ht="25.5" x14ac:dyDescent="0.2">
      <c r="A72" s="159" t="s">
        <v>164</v>
      </c>
      <c r="B72" s="144" t="s">
        <v>163</v>
      </c>
      <c r="C72" s="145">
        <v>0</v>
      </c>
      <c r="D72" s="140"/>
      <c r="E72" s="145"/>
      <c r="F72" s="145">
        <v>0</v>
      </c>
      <c r="G72" s="140"/>
      <c r="H72" s="128"/>
      <c r="I72" s="128"/>
      <c r="J72" s="128"/>
      <c r="K72" s="128"/>
    </row>
    <row r="73" spans="1:11" x14ac:dyDescent="0.2">
      <c r="A73" s="156" t="s">
        <v>165</v>
      </c>
      <c r="B73" s="157" t="s">
        <v>166</v>
      </c>
      <c r="C73" s="158">
        <f>C74+C76+C78+C80+C83+C85</f>
        <v>0</v>
      </c>
      <c r="D73" s="158">
        <v>0</v>
      </c>
      <c r="E73" s="158">
        <f>+E85</f>
        <v>0</v>
      </c>
      <c r="F73" s="140">
        <v>0</v>
      </c>
      <c r="G73" s="140"/>
      <c r="H73" s="128"/>
      <c r="I73" s="128"/>
      <c r="J73" s="128"/>
      <c r="K73" s="128"/>
    </row>
    <row r="74" spans="1:11" x14ac:dyDescent="0.2">
      <c r="A74" s="141" t="s">
        <v>167</v>
      </c>
      <c r="B74" s="142" t="s">
        <v>168</v>
      </c>
      <c r="C74" s="140">
        <f>C75</f>
        <v>0</v>
      </c>
      <c r="D74" s="140"/>
      <c r="E74" s="140"/>
      <c r="F74" s="140">
        <v>0</v>
      </c>
      <c r="G74" s="140"/>
      <c r="H74" s="128"/>
      <c r="I74" s="128"/>
      <c r="J74" s="128"/>
      <c r="K74" s="128"/>
    </row>
    <row r="75" spans="1:11" x14ac:dyDescent="0.2">
      <c r="A75" s="159" t="s">
        <v>169</v>
      </c>
      <c r="B75" s="144" t="s">
        <v>170</v>
      </c>
      <c r="C75" s="145">
        <v>0</v>
      </c>
      <c r="D75" s="140"/>
      <c r="E75" s="145"/>
      <c r="F75" s="145">
        <v>0</v>
      </c>
      <c r="G75" s="140"/>
      <c r="H75" s="128"/>
      <c r="I75" s="128"/>
      <c r="J75" s="128"/>
      <c r="K75" s="128"/>
    </row>
    <row r="76" spans="1:11" ht="25.5" x14ac:dyDescent="0.2">
      <c r="A76" s="141" t="s">
        <v>386</v>
      </c>
      <c r="B76" s="142" t="s">
        <v>387</v>
      </c>
      <c r="C76" s="140">
        <f>C77</f>
        <v>0</v>
      </c>
      <c r="D76" s="140"/>
      <c r="E76" s="140"/>
      <c r="F76" s="140">
        <v>0</v>
      </c>
      <c r="G76" s="140"/>
      <c r="H76" s="128"/>
      <c r="I76" s="128"/>
      <c r="J76" s="128"/>
      <c r="K76" s="128"/>
    </row>
    <row r="77" spans="1:11" ht="25.5" x14ac:dyDescent="0.2">
      <c r="A77" s="159" t="s">
        <v>388</v>
      </c>
      <c r="B77" s="144" t="s">
        <v>389</v>
      </c>
      <c r="C77" s="145">
        <v>0</v>
      </c>
      <c r="D77" s="140"/>
      <c r="E77" s="145"/>
      <c r="F77" s="145">
        <v>0</v>
      </c>
      <c r="G77" s="140"/>
      <c r="H77" s="128"/>
      <c r="I77" s="128"/>
      <c r="J77" s="128"/>
      <c r="K77" s="128"/>
    </row>
    <row r="78" spans="1:11" x14ac:dyDescent="0.2">
      <c r="A78" s="141" t="s">
        <v>171</v>
      </c>
      <c r="B78" s="142" t="s">
        <v>172</v>
      </c>
      <c r="C78" s="140">
        <f>C79</f>
        <v>0</v>
      </c>
      <c r="D78" s="140"/>
      <c r="E78" s="140"/>
      <c r="F78" s="140">
        <v>0</v>
      </c>
      <c r="G78" s="140"/>
      <c r="H78" s="128"/>
      <c r="I78" s="128"/>
      <c r="J78" s="128"/>
      <c r="K78" s="128"/>
    </row>
    <row r="79" spans="1:11" x14ac:dyDescent="0.2">
      <c r="A79" s="159" t="s">
        <v>173</v>
      </c>
      <c r="B79" s="144" t="s">
        <v>174</v>
      </c>
      <c r="C79" s="145">
        <v>0</v>
      </c>
      <c r="D79" s="140"/>
      <c r="E79" s="145"/>
      <c r="F79" s="145">
        <v>0</v>
      </c>
      <c r="G79" s="140"/>
      <c r="H79" s="128"/>
      <c r="I79" s="128"/>
      <c r="J79" s="128"/>
      <c r="K79" s="128"/>
    </row>
    <row r="80" spans="1:11" x14ac:dyDescent="0.2">
      <c r="A80" s="141" t="s">
        <v>175</v>
      </c>
      <c r="B80" s="142" t="s">
        <v>176</v>
      </c>
      <c r="C80" s="140">
        <f>C81+C82</f>
        <v>0</v>
      </c>
      <c r="D80" s="140"/>
      <c r="E80" s="140"/>
      <c r="F80" s="140">
        <v>0</v>
      </c>
      <c r="G80" s="140"/>
      <c r="H80" s="128"/>
      <c r="I80" s="128"/>
      <c r="J80" s="128"/>
      <c r="K80" s="128"/>
    </row>
    <row r="81" spans="1:11" ht="25.5" x14ac:dyDescent="0.2">
      <c r="A81" s="159" t="s">
        <v>177</v>
      </c>
      <c r="B81" s="144" t="s">
        <v>178</v>
      </c>
      <c r="C81" s="145"/>
      <c r="D81" s="140"/>
      <c r="E81" s="145"/>
      <c r="F81" s="145">
        <v>0</v>
      </c>
      <c r="G81" s="140"/>
      <c r="H81" s="128"/>
      <c r="I81" s="128"/>
      <c r="J81" s="128"/>
      <c r="K81" s="128"/>
    </row>
    <row r="82" spans="1:11" ht="25.5" x14ac:dyDescent="0.2">
      <c r="A82" s="159" t="s">
        <v>179</v>
      </c>
      <c r="B82" s="144" t="s">
        <v>180</v>
      </c>
      <c r="C82" s="145">
        <v>0</v>
      </c>
      <c r="D82" s="140"/>
      <c r="E82" s="145"/>
      <c r="F82" s="145">
        <v>0</v>
      </c>
      <c r="G82" s="140"/>
      <c r="H82" s="128"/>
      <c r="I82" s="128"/>
      <c r="J82" s="128"/>
      <c r="K82" s="128"/>
    </row>
    <row r="83" spans="1:11" x14ac:dyDescent="0.2">
      <c r="A83" s="141" t="s">
        <v>181</v>
      </c>
      <c r="B83" s="142" t="s">
        <v>182</v>
      </c>
      <c r="C83" s="140">
        <f>C84</f>
        <v>0</v>
      </c>
      <c r="D83" s="140"/>
      <c r="E83" s="140"/>
      <c r="F83" s="140">
        <v>0</v>
      </c>
      <c r="G83" s="140"/>
      <c r="H83" s="128"/>
      <c r="I83" s="128"/>
      <c r="J83" s="128"/>
      <c r="K83" s="128"/>
    </row>
    <row r="84" spans="1:11" x14ac:dyDescent="0.2">
      <c r="A84" s="159" t="s">
        <v>183</v>
      </c>
      <c r="B84" s="144" t="s">
        <v>184</v>
      </c>
      <c r="C84" s="145">
        <v>0</v>
      </c>
      <c r="D84" s="140"/>
      <c r="E84" s="145"/>
      <c r="F84" s="145">
        <v>0</v>
      </c>
      <c r="G84" s="140"/>
      <c r="H84" s="128"/>
      <c r="I84" s="128"/>
      <c r="J84" s="128"/>
      <c r="K84" s="128"/>
    </row>
    <row r="85" spans="1:11" x14ac:dyDescent="0.2">
      <c r="A85" s="162" t="s">
        <v>185</v>
      </c>
      <c r="B85" s="163" t="s">
        <v>186</v>
      </c>
      <c r="C85" s="158">
        <f>C86+C87+C88+C89</f>
        <v>0</v>
      </c>
      <c r="D85" s="158"/>
      <c r="E85" s="158">
        <f>+E86+E87+E88+E89</f>
        <v>0</v>
      </c>
      <c r="F85" s="145">
        <v>0</v>
      </c>
      <c r="G85" s="140"/>
      <c r="H85" s="128"/>
      <c r="I85" s="128"/>
      <c r="J85" s="128"/>
      <c r="K85" s="128"/>
    </row>
    <row r="86" spans="1:11" ht="25.5" x14ac:dyDescent="0.2">
      <c r="A86" s="159" t="s">
        <v>187</v>
      </c>
      <c r="B86" s="144" t="s">
        <v>188</v>
      </c>
      <c r="C86" s="145"/>
      <c r="D86" s="140"/>
      <c r="E86" s="145"/>
      <c r="F86" s="145">
        <v>0</v>
      </c>
      <c r="G86" s="140"/>
      <c r="H86" s="128"/>
      <c r="I86" s="128"/>
      <c r="J86" s="128"/>
      <c r="K86" s="128"/>
    </row>
    <row r="87" spans="1:11" ht="25.5" x14ac:dyDescent="0.2">
      <c r="A87" s="159" t="s">
        <v>189</v>
      </c>
      <c r="B87" s="144" t="s">
        <v>190</v>
      </c>
      <c r="C87" s="145"/>
      <c r="D87" s="140"/>
      <c r="E87" s="145"/>
      <c r="F87" s="145">
        <v>0</v>
      </c>
      <c r="G87" s="140"/>
      <c r="H87" s="128"/>
      <c r="I87" s="128"/>
      <c r="J87" s="128"/>
      <c r="K87" s="128"/>
    </row>
    <row r="88" spans="1:11" ht="25.5" x14ac:dyDescent="0.2">
      <c r="A88" s="159" t="s">
        <v>390</v>
      </c>
      <c r="B88" s="144" t="s">
        <v>280</v>
      </c>
      <c r="C88" s="145"/>
      <c r="D88" s="140"/>
      <c r="E88" s="145"/>
      <c r="F88" s="145">
        <v>0</v>
      </c>
      <c r="G88" s="140"/>
      <c r="H88" s="128"/>
      <c r="I88" s="128"/>
      <c r="J88" s="128"/>
      <c r="K88" s="128"/>
    </row>
    <row r="89" spans="1:11" ht="25.5" x14ac:dyDescent="0.2">
      <c r="A89" s="159" t="s">
        <v>191</v>
      </c>
      <c r="B89" s="144" t="s">
        <v>192</v>
      </c>
      <c r="C89" s="145"/>
      <c r="D89" s="140"/>
      <c r="E89" s="145"/>
      <c r="F89" s="145">
        <v>0</v>
      </c>
      <c r="G89" s="140"/>
      <c r="H89" s="128"/>
      <c r="I89" s="128"/>
      <c r="J89" s="128"/>
      <c r="K89" s="128"/>
    </row>
    <row r="90" spans="1:11" ht="25.5" x14ac:dyDescent="0.2">
      <c r="A90" s="156" t="s">
        <v>193</v>
      </c>
      <c r="B90" s="157" t="s">
        <v>194</v>
      </c>
      <c r="C90" s="158">
        <f>C91+C94</f>
        <v>139359.15</v>
      </c>
      <c r="D90" s="158">
        <v>250000</v>
      </c>
      <c r="E90" s="158">
        <f>+E94</f>
        <v>111022.86</v>
      </c>
      <c r="F90" s="140">
        <f t="shared" ref="F73:F102" si="3">+E90/C90*100</f>
        <v>79.666717255379353</v>
      </c>
      <c r="G90" s="140">
        <f t="shared" ref="G76:G139" si="4">+E90/D90*100</f>
        <v>44.409143999999998</v>
      </c>
      <c r="H90" s="128"/>
      <c r="I90" s="128"/>
      <c r="J90" s="128"/>
      <c r="K90" s="128"/>
    </row>
    <row r="91" spans="1:11" x14ac:dyDescent="0.2">
      <c r="A91" s="141" t="s">
        <v>391</v>
      </c>
      <c r="B91" s="142" t="s">
        <v>392</v>
      </c>
      <c r="C91" s="140">
        <f>C92+C93</f>
        <v>0</v>
      </c>
      <c r="D91" s="140"/>
      <c r="E91" s="140"/>
      <c r="F91" s="140">
        <v>0</v>
      </c>
      <c r="G91" s="140"/>
      <c r="H91" s="128"/>
      <c r="I91" s="128"/>
      <c r="J91" s="128"/>
      <c r="K91" s="128"/>
    </row>
    <row r="92" spans="1:11" ht="25.5" x14ac:dyDescent="0.2">
      <c r="A92" s="159" t="s">
        <v>393</v>
      </c>
      <c r="B92" s="144" t="s">
        <v>394</v>
      </c>
      <c r="C92" s="145"/>
      <c r="D92" s="140"/>
      <c r="E92" s="145"/>
      <c r="F92" s="145">
        <v>0</v>
      </c>
      <c r="G92" s="140"/>
      <c r="H92" s="128"/>
      <c r="I92" s="128"/>
      <c r="J92" s="128"/>
      <c r="K92" s="128"/>
    </row>
    <row r="93" spans="1:11" ht="25.5" x14ac:dyDescent="0.2">
      <c r="A93" s="159" t="s">
        <v>395</v>
      </c>
      <c r="B93" s="144" t="s">
        <v>396</v>
      </c>
      <c r="C93" s="145"/>
      <c r="D93" s="140"/>
      <c r="E93" s="145"/>
      <c r="F93" s="145">
        <v>0</v>
      </c>
      <c r="G93" s="140"/>
      <c r="H93" s="128"/>
      <c r="I93" s="128"/>
      <c r="J93" s="128"/>
      <c r="K93" s="128"/>
    </row>
    <row r="94" spans="1:11" x14ac:dyDescent="0.2">
      <c r="A94" s="141" t="s">
        <v>195</v>
      </c>
      <c r="B94" s="142" t="s">
        <v>196</v>
      </c>
      <c r="C94" s="140">
        <f>C95+C96+C97</f>
        <v>139359.15</v>
      </c>
      <c r="D94" s="140"/>
      <c r="E94" s="140">
        <f>+E95+E96+E97</f>
        <v>111022.86</v>
      </c>
      <c r="F94" s="140">
        <f t="shared" si="3"/>
        <v>79.666717255379353</v>
      </c>
      <c r="G94" s="140"/>
      <c r="H94" s="128"/>
      <c r="I94" s="128"/>
      <c r="J94" s="128"/>
      <c r="K94" s="128"/>
    </row>
    <row r="95" spans="1:11" x14ac:dyDescent="0.2">
      <c r="A95" s="159" t="s">
        <v>197</v>
      </c>
      <c r="B95" s="144" t="s">
        <v>198</v>
      </c>
      <c r="C95" s="145">
        <v>139359.15</v>
      </c>
      <c r="D95" s="140"/>
      <c r="E95" s="145">
        <v>111022.86</v>
      </c>
      <c r="F95" s="145">
        <f t="shared" si="3"/>
        <v>79.666717255379353</v>
      </c>
      <c r="G95" s="140"/>
      <c r="H95" s="128"/>
      <c r="I95" s="128"/>
      <c r="J95" s="128"/>
      <c r="K95" s="128"/>
    </row>
    <row r="96" spans="1:11" x14ac:dyDescent="0.2">
      <c r="A96" s="159" t="s">
        <v>397</v>
      </c>
      <c r="B96" s="144" t="s">
        <v>398</v>
      </c>
      <c r="C96" s="145"/>
      <c r="D96" s="140"/>
      <c r="E96" s="145"/>
      <c r="F96" s="145">
        <v>0</v>
      </c>
      <c r="G96" s="140"/>
      <c r="H96" s="128"/>
      <c r="I96" s="128"/>
      <c r="J96" s="128"/>
      <c r="K96" s="128"/>
    </row>
    <row r="97" spans="1:11" x14ac:dyDescent="0.2">
      <c r="A97" s="159" t="s">
        <v>399</v>
      </c>
      <c r="B97" s="144" t="s">
        <v>400</v>
      </c>
      <c r="C97" s="145"/>
      <c r="D97" s="140"/>
      <c r="E97" s="145"/>
      <c r="F97" s="145">
        <v>0</v>
      </c>
      <c r="G97" s="140"/>
      <c r="H97" s="128"/>
      <c r="I97" s="128"/>
      <c r="J97" s="128"/>
      <c r="K97" s="128"/>
    </row>
    <row r="98" spans="1:11" x14ac:dyDescent="0.2">
      <c r="A98" s="156" t="s">
        <v>199</v>
      </c>
      <c r="B98" s="157" t="s">
        <v>200</v>
      </c>
      <c r="C98" s="158">
        <f>C99+C103+C107</f>
        <v>0</v>
      </c>
      <c r="D98" s="158"/>
      <c r="E98" s="158">
        <f>+E99</f>
        <v>0</v>
      </c>
      <c r="F98" s="145">
        <v>0</v>
      </c>
      <c r="G98" s="140"/>
      <c r="H98" s="128"/>
      <c r="I98" s="128"/>
      <c r="J98" s="128"/>
      <c r="K98" s="128"/>
    </row>
    <row r="99" spans="1:11" x14ac:dyDescent="0.2">
      <c r="A99" s="162" t="s">
        <v>201</v>
      </c>
      <c r="B99" s="163" t="s">
        <v>202</v>
      </c>
      <c r="C99" s="158">
        <f>C100+C101+C102</f>
        <v>0</v>
      </c>
      <c r="D99" s="158"/>
      <c r="E99" s="158">
        <f>+E100</f>
        <v>0</v>
      </c>
      <c r="F99" s="145">
        <v>0</v>
      </c>
      <c r="G99" s="140"/>
      <c r="H99" s="128"/>
      <c r="I99" s="128"/>
      <c r="J99" s="128"/>
      <c r="K99" s="128"/>
    </row>
    <row r="100" spans="1:11" x14ac:dyDescent="0.2">
      <c r="A100" s="159" t="s">
        <v>203</v>
      </c>
      <c r="B100" s="144" t="s">
        <v>204</v>
      </c>
      <c r="C100" s="145"/>
      <c r="D100" s="140"/>
      <c r="E100" s="145"/>
      <c r="F100" s="145">
        <v>0</v>
      </c>
      <c r="G100" s="140"/>
      <c r="H100" s="128"/>
      <c r="I100" s="128"/>
      <c r="J100" s="128"/>
      <c r="K100" s="128"/>
    </row>
    <row r="101" spans="1:11" x14ac:dyDescent="0.2">
      <c r="A101" s="159" t="s">
        <v>401</v>
      </c>
      <c r="B101" s="144" t="s">
        <v>402</v>
      </c>
      <c r="C101" s="145">
        <v>0</v>
      </c>
      <c r="D101" s="140"/>
      <c r="E101" s="145"/>
      <c r="F101" s="145">
        <v>0</v>
      </c>
      <c r="G101" s="140"/>
      <c r="H101" s="128"/>
      <c r="I101" s="128"/>
      <c r="J101" s="128"/>
      <c r="K101" s="128"/>
    </row>
    <row r="102" spans="1:11" x14ac:dyDescent="0.2">
      <c r="A102" s="159" t="s">
        <v>205</v>
      </c>
      <c r="B102" s="144" t="s">
        <v>206</v>
      </c>
      <c r="C102" s="145">
        <v>0</v>
      </c>
      <c r="D102" s="140"/>
      <c r="E102" s="145"/>
      <c r="F102" s="145">
        <v>0</v>
      </c>
      <c r="G102" s="140"/>
      <c r="H102" s="128"/>
      <c r="I102" s="128"/>
      <c r="J102" s="128"/>
      <c r="K102" s="128"/>
    </row>
    <row r="103" spans="1:11" x14ac:dyDescent="0.2">
      <c r="A103" s="141" t="s">
        <v>207</v>
      </c>
      <c r="B103" s="142" t="s">
        <v>208</v>
      </c>
      <c r="C103" s="140">
        <f>C104+C105+C106</f>
        <v>0</v>
      </c>
      <c r="D103" s="140"/>
      <c r="E103" s="140"/>
      <c r="F103" s="140">
        <v>0</v>
      </c>
      <c r="G103" s="140"/>
      <c r="H103" s="128"/>
      <c r="I103" s="128"/>
      <c r="J103" s="128"/>
      <c r="K103" s="128"/>
    </row>
    <row r="104" spans="1:11" x14ac:dyDescent="0.2">
      <c r="A104" s="159" t="s">
        <v>209</v>
      </c>
      <c r="B104" s="144" t="s">
        <v>210</v>
      </c>
      <c r="C104" s="145">
        <v>0</v>
      </c>
      <c r="D104" s="140"/>
      <c r="E104" s="145"/>
      <c r="F104" s="145">
        <v>0</v>
      </c>
      <c r="G104" s="140"/>
      <c r="H104" s="128"/>
      <c r="I104" s="128"/>
      <c r="J104" s="128"/>
      <c r="K104" s="128"/>
    </row>
    <row r="105" spans="1:11" x14ac:dyDescent="0.2">
      <c r="A105" s="159" t="s">
        <v>403</v>
      </c>
      <c r="B105" s="144" t="s">
        <v>404</v>
      </c>
      <c r="C105" s="145">
        <v>0</v>
      </c>
      <c r="D105" s="140"/>
      <c r="E105" s="145"/>
      <c r="F105" s="145">
        <v>0</v>
      </c>
      <c r="G105" s="140"/>
      <c r="H105" s="128"/>
      <c r="I105" s="128"/>
      <c r="J105" s="128"/>
      <c r="K105" s="128"/>
    </row>
    <row r="106" spans="1:11" x14ac:dyDescent="0.2">
      <c r="A106" s="159" t="s">
        <v>211</v>
      </c>
      <c r="B106" s="144" t="s">
        <v>212</v>
      </c>
      <c r="C106" s="145">
        <v>0</v>
      </c>
      <c r="D106" s="140"/>
      <c r="E106" s="145"/>
      <c r="F106" s="145">
        <v>0</v>
      </c>
      <c r="G106" s="140"/>
      <c r="H106" s="128"/>
      <c r="I106" s="128"/>
      <c r="J106" s="128"/>
      <c r="K106" s="128"/>
    </row>
    <row r="107" spans="1:11" x14ac:dyDescent="0.2">
      <c r="A107" s="141" t="s">
        <v>213</v>
      </c>
      <c r="B107" s="142" t="s">
        <v>214</v>
      </c>
      <c r="C107" s="140">
        <f>C108+C109+C110+C111+C112</f>
        <v>0</v>
      </c>
      <c r="D107" s="140"/>
      <c r="E107" s="140"/>
      <c r="F107" s="145">
        <v>0</v>
      </c>
      <c r="G107" s="140"/>
      <c r="H107" s="128"/>
      <c r="I107" s="128"/>
      <c r="J107" s="128"/>
      <c r="K107" s="128"/>
    </row>
    <row r="108" spans="1:11" x14ac:dyDescent="0.2">
      <c r="A108" s="159" t="s">
        <v>405</v>
      </c>
      <c r="B108" s="144" t="s">
        <v>406</v>
      </c>
      <c r="C108" s="145">
        <v>0</v>
      </c>
      <c r="D108" s="140"/>
      <c r="E108" s="145"/>
      <c r="F108" s="145">
        <v>0</v>
      </c>
      <c r="G108" s="140"/>
      <c r="H108" s="128"/>
      <c r="I108" s="128"/>
      <c r="J108" s="128"/>
      <c r="K108" s="128"/>
    </row>
    <row r="109" spans="1:11" x14ac:dyDescent="0.2">
      <c r="A109" s="159" t="s">
        <v>407</v>
      </c>
      <c r="B109" s="144" t="s">
        <v>408</v>
      </c>
      <c r="C109" s="145">
        <v>0</v>
      </c>
      <c r="D109" s="140"/>
      <c r="E109" s="145"/>
      <c r="F109" s="145">
        <v>0</v>
      </c>
      <c r="G109" s="140"/>
      <c r="H109" s="128"/>
      <c r="I109" s="128"/>
      <c r="J109" s="128"/>
      <c r="K109" s="128"/>
    </row>
    <row r="110" spans="1:11" x14ac:dyDescent="0.2">
      <c r="A110" s="159" t="s">
        <v>409</v>
      </c>
      <c r="B110" s="144" t="s">
        <v>410</v>
      </c>
      <c r="C110" s="145">
        <v>0</v>
      </c>
      <c r="D110" s="140"/>
      <c r="E110" s="145"/>
      <c r="F110" s="145">
        <v>0</v>
      </c>
      <c r="G110" s="140"/>
      <c r="H110" s="128"/>
      <c r="I110" s="128"/>
      <c r="J110" s="128"/>
      <c r="K110" s="128"/>
    </row>
    <row r="111" spans="1:11" x14ac:dyDescent="0.2">
      <c r="A111" s="159" t="s">
        <v>215</v>
      </c>
      <c r="B111" s="144" t="s">
        <v>216</v>
      </c>
      <c r="C111" s="145">
        <v>0</v>
      </c>
      <c r="D111" s="140"/>
      <c r="E111" s="145"/>
      <c r="F111" s="145">
        <v>0</v>
      </c>
      <c r="G111" s="140"/>
      <c r="H111" s="128"/>
      <c r="I111" s="128"/>
      <c r="J111" s="128"/>
      <c r="K111" s="128"/>
    </row>
    <row r="112" spans="1:11" x14ac:dyDescent="0.2">
      <c r="A112" s="159" t="s">
        <v>411</v>
      </c>
      <c r="B112" s="144" t="s">
        <v>319</v>
      </c>
      <c r="C112" s="145">
        <v>0</v>
      </c>
      <c r="D112" s="140"/>
      <c r="E112" s="145"/>
      <c r="F112" s="145">
        <v>0</v>
      </c>
      <c r="G112" s="140"/>
      <c r="H112" s="128"/>
      <c r="I112" s="128"/>
      <c r="J112" s="128"/>
      <c r="K112" s="128"/>
    </row>
    <row r="113" spans="1:11" x14ac:dyDescent="0.2">
      <c r="A113" s="133" t="s">
        <v>54</v>
      </c>
      <c r="B113" s="134" t="s">
        <v>217</v>
      </c>
      <c r="C113" s="135">
        <f>C114+C121+C148+C151+C154</f>
        <v>502445.44</v>
      </c>
      <c r="D113" s="135">
        <v>229350</v>
      </c>
      <c r="E113" s="135">
        <f>+E114+E121+E148+E154</f>
        <v>126148.71999999999</v>
      </c>
      <c r="F113" s="135">
        <f t="shared" ref="F107:F133" si="5">+E113/C113*100</f>
        <v>25.106948925638573</v>
      </c>
      <c r="G113" s="140">
        <f t="shared" si="4"/>
        <v>55.002712012208413</v>
      </c>
      <c r="H113" s="137"/>
      <c r="I113" s="137"/>
      <c r="J113" s="137"/>
      <c r="K113" s="137"/>
    </row>
    <row r="114" spans="1:11" x14ac:dyDescent="0.2">
      <c r="A114" s="138" t="s">
        <v>56</v>
      </c>
      <c r="B114" s="139" t="s">
        <v>218</v>
      </c>
      <c r="C114" s="140">
        <f>C115+C117</f>
        <v>2345</v>
      </c>
      <c r="D114" s="145"/>
      <c r="E114" s="140"/>
      <c r="F114" s="140">
        <v>0</v>
      </c>
      <c r="G114" s="140"/>
      <c r="H114" s="128"/>
      <c r="I114" s="128"/>
      <c r="J114" s="128"/>
      <c r="K114" s="128"/>
    </row>
    <row r="115" spans="1:11" x14ac:dyDescent="0.2">
      <c r="A115" s="141" t="s">
        <v>412</v>
      </c>
      <c r="B115" s="142" t="s">
        <v>413</v>
      </c>
      <c r="C115" s="140">
        <f>C116</f>
        <v>0</v>
      </c>
      <c r="D115" s="140"/>
      <c r="E115" s="140"/>
      <c r="F115" s="140">
        <v>0</v>
      </c>
      <c r="G115" s="140"/>
      <c r="H115" s="128"/>
      <c r="I115" s="128"/>
      <c r="J115" s="128"/>
      <c r="K115" s="128"/>
    </row>
    <row r="116" spans="1:11" x14ac:dyDescent="0.2">
      <c r="A116" s="159" t="s">
        <v>414</v>
      </c>
      <c r="B116" s="144" t="s">
        <v>330</v>
      </c>
      <c r="C116" s="145">
        <v>0</v>
      </c>
      <c r="D116" s="140"/>
      <c r="E116" s="145"/>
      <c r="F116" s="145">
        <v>0</v>
      </c>
      <c r="G116" s="140"/>
      <c r="H116" s="128"/>
      <c r="I116" s="128"/>
      <c r="J116" s="128"/>
      <c r="K116" s="128"/>
    </row>
    <row r="117" spans="1:11" x14ac:dyDescent="0.2">
      <c r="A117" s="141" t="s">
        <v>219</v>
      </c>
      <c r="B117" s="142" t="s">
        <v>220</v>
      </c>
      <c r="C117" s="140">
        <f>C118+C119+C120</f>
        <v>2345</v>
      </c>
      <c r="D117" s="140"/>
      <c r="E117" s="140"/>
      <c r="F117" s="140">
        <v>0</v>
      </c>
      <c r="G117" s="140"/>
      <c r="H117" s="128"/>
      <c r="I117" s="128"/>
      <c r="J117" s="128"/>
      <c r="K117" s="128"/>
    </row>
    <row r="118" spans="1:11" x14ac:dyDescent="0.2">
      <c r="A118" s="159" t="s">
        <v>221</v>
      </c>
      <c r="B118" s="144" t="s">
        <v>222</v>
      </c>
      <c r="C118" s="145">
        <v>2345</v>
      </c>
      <c r="D118" s="140"/>
      <c r="E118" s="145"/>
      <c r="F118" s="145">
        <v>0</v>
      </c>
      <c r="G118" s="140"/>
      <c r="H118" s="128"/>
      <c r="I118" s="128"/>
      <c r="J118" s="128"/>
      <c r="K118" s="128"/>
    </row>
    <row r="119" spans="1:11" x14ac:dyDescent="0.2">
      <c r="A119" s="159" t="s">
        <v>415</v>
      </c>
      <c r="B119" s="144" t="s">
        <v>334</v>
      </c>
      <c r="C119" s="145"/>
      <c r="D119" s="140"/>
      <c r="E119" s="145"/>
      <c r="F119" s="145">
        <v>0</v>
      </c>
      <c r="G119" s="140"/>
      <c r="H119" s="128"/>
      <c r="I119" s="128"/>
      <c r="J119" s="128"/>
      <c r="K119" s="128"/>
    </row>
    <row r="120" spans="1:11" x14ac:dyDescent="0.2">
      <c r="A120" s="159" t="s">
        <v>416</v>
      </c>
      <c r="B120" s="144" t="s">
        <v>417</v>
      </c>
      <c r="C120" s="145">
        <v>0</v>
      </c>
      <c r="D120" s="140"/>
      <c r="E120" s="145"/>
      <c r="F120" s="145">
        <v>0</v>
      </c>
      <c r="G120" s="140"/>
      <c r="H120" s="128"/>
      <c r="I120" s="128"/>
      <c r="J120" s="128"/>
      <c r="K120" s="128"/>
    </row>
    <row r="121" spans="1:11" x14ac:dyDescent="0.2">
      <c r="A121" s="156" t="s">
        <v>223</v>
      </c>
      <c r="B121" s="157" t="s">
        <v>224</v>
      </c>
      <c r="C121" s="158">
        <f>C122+C126+C134+C137+C141+C144</f>
        <v>500100.44</v>
      </c>
      <c r="D121" s="158"/>
      <c r="E121" s="158">
        <f>+E122+E126</f>
        <v>126148.71999999999</v>
      </c>
      <c r="F121" s="140">
        <f t="shared" si="5"/>
        <v>25.224676866910972</v>
      </c>
      <c r="G121" s="140"/>
      <c r="H121" s="128"/>
      <c r="I121" s="128"/>
      <c r="J121" s="128"/>
      <c r="K121" s="128"/>
    </row>
    <row r="122" spans="1:11" x14ac:dyDescent="0.2">
      <c r="A122" s="141" t="s">
        <v>225</v>
      </c>
      <c r="B122" s="142" t="s">
        <v>226</v>
      </c>
      <c r="C122" s="140">
        <f>C123+C124+C125</f>
        <v>0</v>
      </c>
      <c r="D122" s="140"/>
      <c r="E122" s="140">
        <v>0</v>
      </c>
      <c r="F122" s="140">
        <v>0</v>
      </c>
      <c r="G122" s="140"/>
      <c r="H122" s="128"/>
      <c r="I122" s="128"/>
      <c r="J122" s="128"/>
      <c r="K122" s="128"/>
    </row>
    <row r="123" spans="1:11" x14ac:dyDescent="0.2">
      <c r="A123" s="159" t="s">
        <v>418</v>
      </c>
      <c r="B123" s="144" t="s">
        <v>340</v>
      </c>
      <c r="C123" s="145">
        <v>0</v>
      </c>
      <c r="D123" s="140"/>
      <c r="E123" s="145"/>
      <c r="F123" s="145">
        <v>0</v>
      </c>
      <c r="G123" s="140"/>
      <c r="H123" s="128"/>
      <c r="I123" s="128"/>
      <c r="J123" s="128"/>
      <c r="K123" s="128"/>
    </row>
    <row r="124" spans="1:11" x14ac:dyDescent="0.2">
      <c r="A124" s="159" t="s">
        <v>227</v>
      </c>
      <c r="B124" s="144" t="s">
        <v>228</v>
      </c>
      <c r="C124" s="145">
        <v>0</v>
      </c>
      <c r="D124" s="140"/>
      <c r="E124" s="145"/>
      <c r="F124" s="145">
        <v>0</v>
      </c>
      <c r="G124" s="140"/>
      <c r="H124" s="128"/>
      <c r="I124" s="128"/>
      <c r="J124" s="128"/>
      <c r="K124" s="128"/>
    </row>
    <row r="125" spans="1:11" x14ac:dyDescent="0.2">
      <c r="A125" s="159" t="s">
        <v>419</v>
      </c>
      <c r="B125" s="144" t="s">
        <v>420</v>
      </c>
      <c r="C125" s="145">
        <v>0</v>
      </c>
      <c r="D125" s="140"/>
      <c r="E125" s="145"/>
      <c r="F125" s="145">
        <v>0</v>
      </c>
      <c r="G125" s="140"/>
      <c r="H125" s="128"/>
      <c r="I125" s="128"/>
      <c r="J125" s="128"/>
      <c r="K125" s="128"/>
    </row>
    <row r="126" spans="1:11" x14ac:dyDescent="0.2">
      <c r="A126" s="141" t="s">
        <v>229</v>
      </c>
      <c r="B126" s="142" t="s">
        <v>230</v>
      </c>
      <c r="C126" s="140">
        <f>SUM(C127:C133)</f>
        <v>500100.44</v>
      </c>
      <c r="D126" s="140"/>
      <c r="E126" s="140">
        <f>SUM(E127:E133)</f>
        <v>126148.71999999999</v>
      </c>
      <c r="F126" s="140">
        <f t="shared" si="5"/>
        <v>25.224676866910972</v>
      </c>
      <c r="G126" s="140"/>
      <c r="H126" s="128"/>
      <c r="I126" s="128"/>
      <c r="J126" s="128"/>
      <c r="K126" s="128"/>
    </row>
    <row r="127" spans="1:11" x14ac:dyDescent="0.2">
      <c r="A127" s="159" t="s">
        <v>231</v>
      </c>
      <c r="B127" s="144" t="s">
        <v>232</v>
      </c>
      <c r="C127" s="160">
        <v>46548.61</v>
      </c>
      <c r="D127" s="140"/>
      <c r="E127" s="145">
        <v>37845.129999999997</v>
      </c>
      <c r="F127" s="145">
        <f t="shared" si="5"/>
        <v>81.30238475434605</v>
      </c>
      <c r="G127" s="140"/>
      <c r="H127" s="128"/>
      <c r="I127" s="128"/>
      <c r="J127" s="128"/>
      <c r="K127" s="128"/>
    </row>
    <row r="128" spans="1:11" x14ac:dyDescent="0.2">
      <c r="A128" s="159" t="s">
        <v>421</v>
      </c>
      <c r="B128" s="144" t="s">
        <v>422</v>
      </c>
      <c r="C128" s="160">
        <v>2661.38</v>
      </c>
      <c r="D128" s="140"/>
      <c r="E128" s="145"/>
      <c r="F128" s="145">
        <f t="shared" si="5"/>
        <v>0</v>
      </c>
      <c r="G128" s="140"/>
      <c r="H128" s="128"/>
      <c r="I128" s="128"/>
      <c r="J128" s="128"/>
      <c r="K128" s="128"/>
    </row>
    <row r="129" spans="1:11" x14ac:dyDescent="0.2">
      <c r="A129" s="159" t="s">
        <v>423</v>
      </c>
      <c r="B129" s="144" t="s">
        <v>424</v>
      </c>
      <c r="C129" s="160">
        <v>3725.74</v>
      </c>
      <c r="D129" s="140"/>
      <c r="E129" s="145">
        <v>6433.78</v>
      </c>
      <c r="F129" s="145">
        <f t="shared" si="5"/>
        <v>172.68462104172596</v>
      </c>
      <c r="G129" s="140"/>
      <c r="H129" s="128"/>
      <c r="I129" s="128"/>
      <c r="J129" s="128"/>
      <c r="K129" s="128"/>
    </row>
    <row r="130" spans="1:11" x14ac:dyDescent="0.2">
      <c r="A130" s="159" t="s">
        <v>233</v>
      </c>
      <c r="B130" s="144" t="s">
        <v>234</v>
      </c>
      <c r="C130" s="160">
        <v>372931.25</v>
      </c>
      <c r="D130" s="140"/>
      <c r="E130" s="145">
        <v>60696.38</v>
      </c>
      <c r="F130" s="145">
        <f t="shared" si="5"/>
        <v>16.275487774221119</v>
      </c>
      <c r="G130" s="140"/>
      <c r="H130" s="128"/>
      <c r="I130" s="128"/>
      <c r="J130" s="128"/>
      <c r="K130" s="128"/>
    </row>
    <row r="131" spans="1:11" x14ac:dyDescent="0.2">
      <c r="A131" s="159" t="s">
        <v>425</v>
      </c>
      <c r="B131" s="144" t="s">
        <v>426</v>
      </c>
      <c r="C131" s="160">
        <v>33950</v>
      </c>
      <c r="D131" s="140"/>
      <c r="E131" s="145">
        <v>2170.48</v>
      </c>
      <c r="F131" s="145">
        <f t="shared" si="5"/>
        <v>6.393166421207658</v>
      </c>
      <c r="G131" s="140"/>
      <c r="H131" s="128"/>
      <c r="I131" s="128"/>
      <c r="J131" s="128"/>
      <c r="K131" s="128"/>
    </row>
    <row r="132" spans="1:11" x14ac:dyDescent="0.2">
      <c r="A132" s="159" t="s">
        <v>427</v>
      </c>
      <c r="B132" s="144" t="s">
        <v>345</v>
      </c>
      <c r="C132" s="160"/>
      <c r="D132" s="140"/>
      <c r="E132" s="145"/>
      <c r="F132" s="145">
        <v>0</v>
      </c>
      <c r="G132" s="140"/>
      <c r="H132" s="128"/>
      <c r="I132" s="128"/>
      <c r="J132" s="128"/>
      <c r="K132" s="128"/>
    </row>
    <row r="133" spans="1:11" x14ac:dyDescent="0.2">
      <c r="A133" s="159" t="s">
        <v>428</v>
      </c>
      <c r="B133" s="144" t="s">
        <v>347</v>
      </c>
      <c r="C133" s="160">
        <v>40283.46</v>
      </c>
      <c r="D133" s="140"/>
      <c r="E133" s="145">
        <v>19002.95</v>
      </c>
      <c r="F133" s="145">
        <f t="shared" si="5"/>
        <v>47.173082947691192</v>
      </c>
      <c r="G133" s="140"/>
      <c r="H133" s="128"/>
      <c r="I133" s="128"/>
      <c r="J133" s="128"/>
      <c r="K133" s="128"/>
    </row>
    <row r="134" spans="1:11" x14ac:dyDescent="0.2">
      <c r="A134" s="141" t="s">
        <v>429</v>
      </c>
      <c r="B134" s="142" t="s">
        <v>430</v>
      </c>
      <c r="C134" s="140">
        <f>C135+C136</f>
        <v>0</v>
      </c>
      <c r="D134" s="140"/>
      <c r="E134" s="140"/>
      <c r="F134" s="140">
        <v>0</v>
      </c>
      <c r="G134" s="140"/>
      <c r="H134" s="128"/>
      <c r="I134" s="128"/>
      <c r="J134" s="128"/>
      <c r="K134" s="128"/>
    </row>
    <row r="135" spans="1:11" x14ac:dyDescent="0.2">
      <c r="A135" s="159" t="s">
        <v>431</v>
      </c>
      <c r="B135" s="144" t="s">
        <v>351</v>
      </c>
      <c r="C135" s="145">
        <v>0</v>
      </c>
      <c r="D135" s="140"/>
      <c r="E135" s="145"/>
      <c r="F135" s="145">
        <v>0</v>
      </c>
      <c r="G135" s="140"/>
      <c r="H135" s="128"/>
      <c r="I135" s="128"/>
      <c r="J135" s="128"/>
      <c r="K135" s="128"/>
    </row>
    <row r="136" spans="1:11" x14ac:dyDescent="0.2">
      <c r="A136" s="159" t="s">
        <v>432</v>
      </c>
      <c r="B136" s="144" t="s">
        <v>353</v>
      </c>
      <c r="C136" s="145">
        <v>0</v>
      </c>
      <c r="D136" s="140"/>
      <c r="E136" s="145"/>
      <c r="F136" s="145">
        <v>0</v>
      </c>
      <c r="G136" s="140"/>
      <c r="H136" s="128"/>
      <c r="I136" s="128"/>
      <c r="J136" s="128"/>
      <c r="K136" s="128"/>
    </row>
    <row r="137" spans="1:11" x14ac:dyDescent="0.2">
      <c r="A137" s="141" t="s">
        <v>433</v>
      </c>
      <c r="B137" s="142" t="s">
        <v>434</v>
      </c>
      <c r="C137" s="140">
        <f>C138+C139+C140</f>
        <v>0</v>
      </c>
      <c r="D137" s="140"/>
      <c r="E137" s="140"/>
      <c r="F137" s="145">
        <v>0</v>
      </c>
      <c r="G137" s="140"/>
      <c r="H137" s="128"/>
      <c r="I137" s="128"/>
      <c r="J137" s="128"/>
      <c r="K137" s="128"/>
    </row>
    <row r="138" spans="1:11" x14ac:dyDescent="0.2">
      <c r="A138" s="159" t="s">
        <v>435</v>
      </c>
      <c r="B138" s="144" t="s">
        <v>436</v>
      </c>
      <c r="C138" s="145">
        <v>0</v>
      </c>
      <c r="D138" s="140"/>
      <c r="E138" s="145"/>
      <c r="F138" s="145">
        <v>0</v>
      </c>
      <c r="G138" s="140"/>
      <c r="H138" s="128"/>
      <c r="I138" s="128"/>
      <c r="J138" s="128"/>
      <c r="K138" s="128"/>
    </row>
    <row r="139" spans="1:11" ht="25.5" x14ac:dyDescent="0.2">
      <c r="A139" s="159" t="s">
        <v>437</v>
      </c>
      <c r="B139" s="144" t="s">
        <v>438</v>
      </c>
      <c r="C139" s="145">
        <v>0</v>
      </c>
      <c r="D139" s="140"/>
      <c r="E139" s="145"/>
      <c r="F139" s="145">
        <v>0</v>
      </c>
      <c r="G139" s="140"/>
      <c r="H139" s="128"/>
      <c r="I139" s="128"/>
      <c r="J139" s="128"/>
      <c r="K139" s="128"/>
    </row>
    <row r="140" spans="1:11" x14ac:dyDescent="0.2">
      <c r="A140" s="159" t="s">
        <v>439</v>
      </c>
      <c r="B140" s="144" t="s">
        <v>440</v>
      </c>
      <c r="C140" s="145">
        <v>0</v>
      </c>
      <c r="D140" s="140"/>
      <c r="E140" s="145"/>
      <c r="F140" s="145">
        <v>0</v>
      </c>
      <c r="G140" s="140"/>
      <c r="H140" s="128"/>
      <c r="I140" s="128"/>
      <c r="J140" s="128"/>
      <c r="K140" s="128"/>
    </row>
    <row r="141" spans="1:11" x14ac:dyDescent="0.2">
      <c r="A141" s="141" t="s">
        <v>441</v>
      </c>
      <c r="B141" s="142" t="s">
        <v>442</v>
      </c>
      <c r="C141" s="140">
        <f>C142+C143</f>
        <v>0</v>
      </c>
      <c r="D141" s="140"/>
      <c r="E141" s="140"/>
      <c r="F141" s="140">
        <v>0</v>
      </c>
      <c r="G141" s="140"/>
      <c r="H141" s="128"/>
      <c r="I141" s="128"/>
      <c r="J141" s="128"/>
      <c r="K141" s="128"/>
    </row>
    <row r="142" spans="1:11" x14ac:dyDescent="0.2">
      <c r="A142" s="159" t="s">
        <v>443</v>
      </c>
      <c r="B142" s="144" t="s">
        <v>444</v>
      </c>
      <c r="C142" s="145">
        <v>0</v>
      </c>
      <c r="D142" s="140"/>
      <c r="E142" s="145"/>
      <c r="F142" s="145">
        <v>0</v>
      </c>
      <c r="G142" s="140"/>
      <c r="H142" s="128"/>
      <c r="I142" s="128"/>
      <c r="J142" s="128"/>
      <c r="K142" s="128"/>
    </row>
    <row r="143" spans="1:11" x14ac:dyDescent="0.2">
      <c r="A143" s="159" t="s">
        <v>445</v>
      </c>
      <c r="B143" s="144" t="s">
        <v>357</v>
      </c>
      <c r="C143" s="145">
        <v>0</v>
      </c>
      <c r="D143" s="140"/>
      <c r="E143" s="145"/>
      <c r="F143" s="145">
        <v>0</v>
      </c>
      <c r="G143" s="140"/>
      <c r="H143" s="128"/>
      <c r="I143" s="128"/>
      <c r="J143" s="128"/>
      <c r="K143" s="128"/>
    </row>
    <row r="144" spans="1:11" x14ac:dyDescent="0.2">
      <c r="A144" s="141" t="s">
        <v>235</v>
      </c>
      <c r="B144" s="142" t="s">
        <v>236</v>
      </c>
      <c r="C144" s="140">
        <f>C145+C146+C147</f>
        <v>0</v>
      </c>
      <c r="D144" s="140"/>
      <c r="E144" s="140"/>
      <c r="F144" s="140">
        <v>0</v>
      </c>
      <c r="G144" s="140"/>
      <c r="H144" s="128"/>
      <c r="I144" s="128"/>
      <c r="J144" s="128"/>
      <c r="K144" s="128"/>
    </row>
    <row r="145" spans="1:11" x14ac:dyDescent="0.2">
      <c r="A145" s="159" t="s">
        <v>237</v>
      </c>
      <c r="B145" s="144" t="s">
        <v>238</v>
      </c>
      <c r="C145" s="145"/>
      <c r="D145" s="140"/>
      <c r="E145" s="145"/>
      <c r="F145" s="145">
        <v>0</v>
      </c>
      <c r="G145" s="140"/>
      <c r="H145" s="128"/>
      <c r="I145" s="128"/>
      <c r="J145" s="128"/>
      <c r="K145" s="128"/>
    </row>
    <row r="146" spans="1:11" x14ac:dyDescent="0.2">
      <c r="A146" s="159" t="s">
        <v>446</v>
      </c>
      <c r="B146" s="144" t="s">
        <v>447</v>
      </c>
      <c r="C146" s="145">
        <v>0</v>
      </c>
      <c r="D146" s="140"/>
      <c r="E146" s="145"/>
      <c r="F146" s="145">
        <v>0</v>
      </c>
      <c r="G146" s="140"/>
      <c r="H146" s="128"/>
      <c r="I146" s="128"/>
      <c r="J146" s="128"/>
      <c r="K146" s="128"/>
    </row>
    <row r="147" spans="1:11" x14ac:dyDescent="0.2">
      <c r="A147" s="159" t="s">
        <v>448</v>
      </c>
      <c r="B147" s="144" t="s">
        <v>449</v>
      </c>
      <c r="C147" s="145">
        <v>0</v>
      </c>
      <c r="D147" s="140"/>
      <c r="E147" s="145"/>
      <c r="F147" s="145">
        <v>0</v>
      </c>
      <c r="G147" s="140"/>
      <c r="H147" s="128"/>
      <c r="I147" s="128"/>
      <c r="J147" s="128"/>
      <c r="K147" s="128"/>
    </row>
    <row r="148" spans="1:11" ht="25.5" x14ac:dyDescent="0.2">
      <c r="A148" s="156" t="s">
        <v>57</v>
      </c>
      <c r="B148" s="157" t="s">
        <v>450</v>
      </c>
      <c r="C148" s="158">
        <v>0</v>
      </c>
      <c r="D148" s="158"/>
      <c r="E148" s="158">
        <f>+E149</f>
        <v>0</v>
      </c>
      <c r="F148" s="158">
        <v>0</v>
      </c>
      <c r="G148" s="140"/>
      <c r="H148" s="128"/>
      <c r="I148" s="128"/>
      <c r="J148" s="128"/>
      <c r="K148" s="128"/>
    </row>
    <row r="149" spans="1:11" x14ac:dyDescent="0.2">
      <c r="A149" s="141" t="s">
        <v>451</v>
      </c>
      <c r="B149" s="142" t="s">
        <v>452</v>
      </c>
      <c r="C149" s="140">
        <f>C150</f>
        <v>0</v>
      </c>
      <c r="D149" s="140"/>
      <c r="E149" s="140">
        <f>+E150</f>
        <v>0</v>
      </c>
      <c r="F149" s="140">
        <v>0</v>
      </c>
      <c r="G149" s="140"/>
      <c r="H149" s="128"/>
      <c r="I149" s="128"/>
      <c r="J149" s="128"/>
      <c r="K149" s="128"/>
    </row>
    <row r="150" spans="1:11" x14ac:dyDescent="0.2">
      <c r="A150" s="159" t="s">
        <v>453</v>
      </c>
      <c r="B150" s="144" t="s">
        <v>454</v>
      </c>
      <c r="C150" s="145">
        <v>0</v>
      </c>
      <c r="D150" s="140"/>
      <c r="E150" s="145"/>
      <c r="F150" s="145">
        <v>0</v>
      </c>
      <c r="G150" s="140"/>
      <c r="H150" s="128"/>
      <c r="I150" s="128"/>
      <c r="J150" s="128"/>
      <c r="K150" s="128"/>
    </row>
    <row r="151" spans="1:11" x14ac:dyDescent="0.2">
      <c r="A151" s="138" t="s">
        <v>455</v>
      </c>
      <c r="B151" s="139" t="s">
        <v>456</v>
      </c>
      <c r="C151" s="140">
        <f>C152</f>
        <v>0</v>
      </c>
      <c r="D151" s="145"/>
      <c r="E151" s="140"/>
      <c r="F151" s="140">
        <v>0</v>
      </c>
      <c r="G151" s="140"/>
      <c r="H151" s="128"/>
      <c r="I151" s="128"/>
      <c r="J151" s="128"/>
      <c r="K151" s="128"/>
    </row>
    <row r="152" spans="1:11" x14ac:dyDescent="0.2">
      <c r="A152" s="141" t="s">
        <v>457</v>
      </c>
      <c r="B152" s="142" t="s">
        <v>458</v>
      </c>
      <c r="C152" s="140">
        <f>C153</f>
        <v>0</v>
      </c>
      <c r="D152" s="140"/>
      <c r="E152" s="140"/>
      <c r="F152" s="140">
        <v>0</v>
      </c>
      <c r="G152" s="140"/>
      <c r="H152" s="128"/>
      <c r="I152" s="128"/>
      <c r="J152" s="128"/>
      <c r="K152" s="128"/>
    </row>
    <row r="153" spans="1:11" x14ac:dyDescent="0.2">
      <c r="A153" s="159" t="s">
        <v>459</v>
      </c>
      <c r="B153" s="144" t="s">
        <v>460</v>
      </c>
      <c r="C153" s="145">
        <v>0</v>
      </c>
      <c r="D153" s="140"/>
      <c r="E153" s="145"/>
      <c r="F153" s="145">
        <v>0</v>
      </c>
      <c r="G153" s="140"/>
      <c r="H153" s="128"/>
      <c r="I153" s="128"/>
      <c r="J153" s="128"/>
      <c r="K153" s="128"/>
    </row>
    <row r="154" spans="1:11" x14ac:dyDescent="0.2">
      <c r="A154" s="156" t="s">
        <v>239</v>
      </c>
      <c r="B154" s="157" t="s">
        <v>240</v>
      </c>
      <c r="C154" s="158">
        <f>C155+C157+C159+C161</f>
        <v>0</v>
      </c>
      <c r="D154" s="158"/>
      <c r="E154" s="158">
        <f>+E155</f>
        <v>0</v>
      </c>
      <c r="F154" s="145">
        <v>0</v>
      </c>
      <c r="G154" s="140"/>
      <c r="H154" s="128"/>
      <c r="I154" s="128"/>
      <c r="J154" s="128"/>
      <c r="K154" s="128"/>
    </row>
    <row r="155" spans="1:11" x14ac:dyDescent="0.2">
      <c r="A155" s="141" t="s">
        <v>241</v>
      </c>
      <c r="B155" s="142" t="s">
        <v>242</v>
      </c>
      <c r="C155" s="140">
        <f>C156</f>
        <v>0</v>
      </c>
      <c r="D155" s="140"/>
      <c r="E155" s="140">
        <f>+E156</f>
        <v>0</v>
      </c>
      <c r="F155" s="145">
        <v>0</v>
      </c>
      <c r="G155" s="140"/>
      <c r="H155" s="128"/>
      <c r="I155" s="128"/>
      <c r="J155" s="128"/>
      <c r="K155" s="128"/>
    </row>
    <row r="156" spans="1:11" x14ac:dyDescent="0.2">
      <c r="A156" s="159" t="s">
        <v>243</v>
      </c>
      <c r="B156" s="144" t="s">
        <v>242</v>
      </c>
      <c r="C156" s="145"/>
      <c r="D156" s="140"/>
      <c r="E156" s="145"/>
      <c r="F156" s="145">
        <v>0</v>
      </c>
      <c r="G156" s="140"/>
      <c r="H156" s="128"/>
      <c r="I156" s="128"/>
      <c r="J156" s="128"/>
      <c r="K156" s="128"/>
    </row>
    <row r="157" spans="1:11" x14ac:dyDescent="0.2">
      <c r="A157" s="141" t="s">
        <v>461</v>
      </c>
      <c r="B157" s="142" t="s">
        <v>462</v>
      </c>
      <c r="C157" s="140">
        <f>C158</f>
        <v>0</v>
      </c>
      <c r="D157" s="140"/>
      <c r="E157" s="140"/>
      <c r="F157" s="140">
        <v>0</v>
      </c>
      <c r="G157" s="140"/>
      <c r="H157" s="128"/>
      <c r="I157" s="128"/>
      <c r="J157" s="128"/>
      <c r="K157" s="128"/>
    </row>
    <row r="158" spans="1:11" x14ac:dyDescent="0.2">
      <c r="A158" s="159" t="s">
        <v>463</v>
      </c>
      <c r="B158" s="144" t="s">
        <v>462</v>
      </c>
      <c r="C158" s="145">
        <v>0</v>
      </c>
      <c r="D158" s="140"/>
      <c r="E158" s="145"/>
      <c r="F158" s="145">
        <v>0</v>
      </c>
      <c r="G158" s="140"/>
      <c r="H158" s="128"/>
      <c r="I158" s="128"/>
      <c r="J158" s="128"/>
      <c r="K158" s="128"/>
    </row>
    <row r="159" spans="1:11" x14ac:dyDescent="0.2">
      <c r="A159" s="141" t="s">
        <v>464</v>
      </c>
      <c r="B159" s="142" t="s">
        <v>465</v>
      </c>
      <c r="C159" s="140">
        <f>C160</f>
        <v>0</v>
      </c>
      <c r="D159" s="140"/>
      <c r="E159" s="140"/>
      <c r="F159" s="140">
        <v>0</v>
      </c>
      <c r="G159" s="140"/>
      <c r="H159" s="128"/>
      <c r="I159" s="128"/>
      <c r="J159" s="128"/>
      <c r="K159" s="128"/>
    </row>
    <row r="160" spans="1:11" x14ac:dyDescent="0.2">
      <c r="A160" s="159" t="s">
        <v>466</v>
      </c>
      <c r="B160" s="144" t="s">
        <v>465</v>
      </c>
      <c r="C160" s="145">
        <v>0</v>
      </c>
      <c r="D160" s="140"/>
      <c r="E160" s="145"/>
      <c r="F160" s="145">
        <v>0</v>
      </c>
      <c r="G160" s="140"/>
      <c r="H160" s="128"/>
      <c r="I160" s="128"/>
      <c r="J160" s="128"/>
      <c r="K160" s="128"/>
    </row>
    <row r="161" spans="1:11" x14ac:dyDescent="0.2">
      <c r="A161" s="141" t="s">
        <v>467</v>
      </c>
      <c r="B161" s="142" t="s">
        <v>468</v>
      </c>
      <c r="C161" s="140">
        <f>C162</f>
        <v>0</v>
      </c>
      <c r="D161" s="140"/>
      <c r="E161" s="140"/>
      <c r="F161" s="140">
        <v>0</v>
      </c>
      <c r="G161" s="140"/>
      <c r="H161" s="128"/>
      <c r="I161" s="128"/>
      <c r="J161" s="128"/>
      <c r="K161" s="128"/>
    </row>
    <row r="162" spans="1:11" x14ac:dyDescent="0.2">
      <c r="A162" s="159" t="s">
        <v>469</v>
      </c>
      <c r="B162" s="144" t="s">
        <v>468</v>
      </c>
      <c r="C162" s="145"/>
      <c r="D162" s="140"/>
      <c r="E162" s="145"/>
      <c r="F162" s="145">
        <v>0</v>
      </c>
      <c r="G162" s="140"/>
      <c r="H162" s="128"/>
      <c r="I162" s="128"/>
      <c r="J162" s="128"/>
      <c r="K162" s="128"/>
    </row>
    <row r="166" spans="1:11" x14ac:dyDescent="0.2">
      <c r="A166" s="117" t="s">
        <v>521</v>
      </c>
    </row>
    <row r="167" spans="1:11" x14ac:dyDescent="0.2">
      <c r="A167" s="117" t="s">
        <v>515</v>
      </c>
    </row>
    <row r="168" spans="1:11" x14ac:dyDescent="0.2">
      <c r="A168" s="117" t="s">
        <v>516</v>
      </c>
    </row>
    <row r="169" spans="1:11" x14ac:dyDescent="0.2">
      <c r="A169" s="117" t="s">
        <v>517</v>
      </c>
    </row>
    <row r="170" spans="1:11" x14ac:dyDescent="0.2">
      <c r="A170" s="117" t="s">
        <v>518</v>
      </c>
    </row>
    <row r="171" spans="1:11" x14ac:dyDescent="0.2">
      <c r="A171" s="117" t="s">
        <v>519</v>
      </c>
    </row>
    <row r="172" spans="1:11" x14ac:dyDescent="0.2">
      <c r="A172" s="117" t="s">
        <v>520</v>
      </c>
    </row>
  </sheetData>
  <mergeCells count="5">
    <mergeCell ref="A5:F5"/>
    <mergeCell ref="A3:F3"/>
    <mergeCell ref="A1:F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85"/>
  <sheetViews>
    <sheetView topLeftCell="A4" zoomScale="85" zoomScaleNormal="85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G80" sqref="G80"/>
    </sheetView>
  </sheetViews>
  <sheetFormatPr defaultRowHeight="15.75" x14ac:dyDescent="0.25"/>
  <cols>
    <col min="1" max="1" width="16.7109375" style="168" customWidth="1"/>
    <col min="2" max="2" width="24.42578125" style="213" customWidth="1"/>
    <col min="3" max="3" width="16.42578125" style="214" customWidth="1"/>
    <col min="4" max="4" width="23" style="215" customWidth="1"/>
    <col min="5" max="5" width="15.7109375" style="214" customWidth="1"/>
    <col min="6" max="6" width="13" style="214" customWidth="1"/>
    <col min="7" max="7" width="15.42578125" style="214" bestFit="1" customWidth="1"/>
    <col min="8" max="8" width="12.7109375" style="168" bestFit="1" customWidth="1"/>
    <col min="9" max="9" width="15.42578125" style="168" bestFit="1" customWidth="1"/>
    <col min="10" max="10" width="12.140625" style="168" bestFit="1" customWidth="1"/>
    <col min="11" max="11" width="9.140625" style="168"/>
    <col min="12" max="12" width="10.5703125" style="168" bestFit="1" customWidth="1"/>
    <col min="13" max="254" width="9.140625" style="168"/>
    <col min="255" max="255" width="19" style="168" customWidth="1"/>
    <col min="256" max="256" width="57.5703125" style="168" customWidth="1"/>
    <col min="257" max="257" width="16.42578125" style="168" customWidth="1"/>
    <col min="258" max="259" width="17.7109375" style="168" bestFit="1" customWidth="1"/>
    <col min="260" max="260" width="15.7109375" style="168" customWidth="1"/>
    <col min="261" max="261" width="15.7109375" style="168" bestFit="1" customWidth="1"/>
    <col min="262" max="262" width="19.7109375" style="168" customWidth="1"/>
    <col min="263" max="263" width="15.42578125" style="168" bestFit="1" customWidth="1"/>
    <col min="264" max="264" width="9.42578125" style="168" bestFit="1" customWidth="1"/>
    <col min="265" max="265" width="15.42578125" style="168" bestFit="1" customWidth="1"/>
    <col min="266" max="266" width="9.42578125" style="168" bestFit="1" customWidth="1"/>
    <col min="267" max="510" width="9.140625" style="168"/>
    <col min="511" max="511" width="19" style="168" customWidth="1"/>
    <col min="512" max="512" width="57.5703125" style="168" customWidth="1"/>
    <col min="513" max="513" width="16.42578125" style="168" customWidth="1"/>
    <col min="514" max="515" width="17.7109375" style="168" bestFit="1" customWidth="1"/>
    <col min="516" max="516" width="15.7109375" style="168" customWidth="1"/>
    <col min="517" max="517" width="15.7109375" style="168" bestFit="1" customWidth="1"/>
    <col min="518" max="518" width="19.7109375" style="168" customWidth="1"/>
    <col min="519" max="519" width="15.42578125" style="168" bestFit="1" customWidth="1"/>
    <col min="520" max="520" width="9.42578125" style="168" bestFit="1" customWidth="1"/>
    <col min="521" max="521" width="15.42578125" style="168" bestFit="1" customWidth="1"/>
    <col min="522" max="522" width="9.42578125" style="168" bestFit="1" customWidth="1"/>
    <col min="523" max="766" width="9.140625" style="168"/>
    <col min="767" max="767" width="19" style="168" customWidth="1"/>
    <col min="768" max="768" width="57.5703125" style="168" customWidth="1"/>
    <col min="769" max="769" width="16.42578125" style="168" customWidth="1"/>
    <col min="770" max="771" width="17.7109375" style="168" bestFit="1" customWidth="1"/>
    <col min="772" max="772" width="15.7109375" style="168" customWidth="1"/>
    <col min="773" max="773" width="15.7109375" style="168" bestFit="1" customWidth="1"/>
    <col min="774" max="774" width="19.7109375" style="168" customWidth="1"/>
    <col min="775" max="775" width="15.42578125" style="168" bestFit="1" customWidth="1"/>
    <col min="776" max="776" width="9.42578125" style="168" bestFit="1" customWidth="1"/>
    <col min="777" max="777" width="15.42578125" style="168" bestFit="1" customWidth="1"/>
    <col min="778" max="778" width="9.42578125" style="168" bestFit="1" customWidth="1"/>
    <col min="779" max="1022" width="9.140625" style="168"/>
    <col min="1023" max="1023" width="19" style="168" customWidth="1"/>
    <col min="1024" max="1024" width="57.5703125" style="168" customWidth="1"/>
    <col min="1025" max="1025" width="16.42578125" style="168" customWidth="1"/>
    <col min="1026" max="1027" width="17.7109375" style="168" bestFit="1" customWidth="1"/>
    <col min="1028" max="1028" width="15.7109375" style="168" customWidth="1"/>
    <col min="1029" max="1029" width="15.7109375" style="168" bestFit="1" customWidth="1"/>
    <col min="1030" max="1030" width="19.7109375" style="168" customWidth="1"/>
    <col min="1031" max="1031" width="15.42578125" style="168" bestFit="1" customWidth="1"/>
    <col min="1032" max="1032" width="9.42578125" style="168" bestFit="1" customWidth="1"/>
    <col min="1033" max="1033" width="15.42578125" style="168" bestFit="1" customWidth="1"/>
    <col min="1034" max="1034" width="9.42578125" style="168" bestFit="1" customWidth="1"/>
    <col min="1035" max="1278" width="9.140625" style="168"/>
    <col min="1279" max="1279" width="19" style="168" customWidth="1"/>
    <col min="1280" max="1280" width="57.5703125" style="168" customWidth="1"/>
    <col min="1281" max="1281" width="16.42578125" style="168" customWidth="1"/>
    <col min="1282" max="1283" width="17.7109375" style="168" bestFit="1" customWidth="1"/>
    <col min="1284" max="1284" width="15.7109375" style="168" customWidth="1"/>
    <col min="1285" max="1285" width="15.7109375" style="168" bestFit="1" customWidth="1"/>
    <col min="1286" max="1286" width="19.7109375" style="168" customWidth="1"/>
    <col min="1287" max="1287" width="15.42578125" style="168" bestFit="1" customWidth="1"/>
    <col min="1288" max="1288" width="9.42578125" style="168" bestFit="1" customWidth="1"/>
    <col min="1289" max="1289" width="15.42578125" style="168" bestFit="1" customWidth="1"/>
    <col min="1290" max="1290" width="9.42578125" style="168" bestFit="1" customWidth="1"/>
    <col min="1291" max="1534" width="9.140625" style="168"/>
    <col min="1535" max="1535" width="19" style="168" customWidth="1"/>
    <col min="1536" max="1536" width="57.5703125" style="168" customWidth="1"/>
    <col min="1537" max="1537" width="16.42578125" style="168" customWidth="1"/>
    <col min="1538" max="1539" width="17.7109375" style="168" bestFit="1" customWidth="1"/>
    <col min="1540" max="1540" width="15.7109375" style="168" customWidth="1"/>
    <col min="1541" max="1541" width="15.7109375" style="168" bestFit="1" customWidth="1"/>
    <col min="1542" max="1542" width="19.7109375" style="168" customWidth="1"/>
    <col min="1543" max="1543" width="15.42578125" style="168" bestFit="1" customWidth="1"/>
    <col min="1544" max="1544" width="9.42578125" style="168" bestFit="1" customWidth="1"/>
    <col min="1545" max="1545" width="15.42578125" style="168" bestFit="1" customWidth="1"/>
    <col min="1546" max="1546" width="9.42578125" style="168" bestFit="1" customWidth="1"/>
    <col min="1547" max="1790" width="9.140625" style="168"/>
    <col min="1791" max="1791" width="19" style="168" customWidth="1"/>
    <col min="1792" max="1792" width="57.5703125" style="168" customWidth="1"/>
    <col min="1793" max="1793" width="16.42578125" style="168" customWidth="1"/>
    <col min="1794" max="1795" width="17.7109375" style="168" bestFit="1" customWidth="1"/>
    <col min="1796" max="1796" width="15.7109375" style="168" customWidth="1"/>
    <col min="1797" max="1797" width="15.7109375" style="168" bestFit="1" customWidth="1"/>
    <col min="1798" max="1798" width="19.7109375" style="168" customWidth="1"/>
    <col min="1799" max="1799" width="15.42578125" style="168" bestFit="1" customWidth="1"/>
    <col min="1800" max="1800" width="9.42578125" style="168" bestFit="1" customWidth="1"/>
    <col min="1801" max="1801" width="15.42578125" style="168" bestFit="1" customWidth="1"/>
    <col min="1802" max="1802" width="9.42578125" style="168" bestFit="1" customWidth="1"/>
    <col min="1803" max="2046" width="9.140625" style="168"/>
    <col min="2047" max="2047" width="19" style="168" customWidth="1"/>
    <col min="2048" max="2048" width="57.5703125" style="168" customWidth="1"/>
    <col min="2049" max="2049" width="16.42578125" style="168" customWidth="1"/>
    <col min="2050" max="2051" width="17.7109375" style="168" bestFit="1" customWidth="1"/>
    <col min="2052" max="2052" width="15.7109375" style="168" customWidth="1"/>
    <col min="2053" max="2053" width="15.7109375" style="168" bestFit="1" customWidth="1"/>
    <col min="2054" max="2054" width="19.7109375" style="168" customWidth="1"/>
    <col min="2055" max="2055" width="15.42578125" style="168" bestFit="1" customWidth="1"/>
    <col min="2056" max="2056" width="9.42578125" style="168" bestFit="1" customWidth="1"/>
    <col min="2057" max="2057" width="15.42578125" style="168" bestFit="1" customWidth="1"/>
    <col min="2058" max="2058" width="9.42578125" style="168" bestFit="1" customWidth="1"/>
    <col min="2059" max="2302" width="9.140625" style="168"/>
    <col min="2303" max="2303" width="19" style="168" customWidth="1"/>
    <col min="2304" max="2304" width="57.5703125" style="168" customWidth="1"/>
    <col min="2305" max="2305" width="16.42578125" style="168" customWidth="1"/>
    <col min="2306" max="2307" width="17.7109375" style="168" bestFit="1" customWidth="1"/>
    <col min="2308" max="2308" width="15.7109375" style="168" customWidth="1"/>
    <col min="2309" max="2309" width="15.7109375" style="168" bestFit="1" customWidth="1"/>
    <col min="2310" max="2310" width="19.7109375" style="168" customWidth="1"/>
    <col min="2311" max="2311" width="15.42578125" style="168" bestFit="1" customWidth="1"/>
    <col min="2312" max="2312" width="9.42578125" style="168" bestFit="1" customWidth="1"/>
    <col min="2313" max="2313" width="15.42578125" style="168" bestFit="1" customWidth="1"/>
    <col min="2314" max="2314" width="9.42578125" style="168" bestFit="1" customWidth="1"/>
    <col min="2315" max="2558" width="9.140625" style="168"/>
    <col min="2559" max="2559" width="19" style="168" customWidth="1"/>
    <col min="2560" max="2560" width="57.5703125" style="168" customWidth="1"/>
    <col min="2561" max="2561" width="16.42578125" style="168" customWidth="1"/>
    <col min="2562" max="2563" width="17.7109375" style="168" bestFit="1" customWidth="1"/>
    <col min="2564" max="2564" width="15.7109375" style="168" customWidth="1"/>
    <col min="2565" max="2565" width="15.7109375" style="168" bestFit="1" customWidth="1"/>
    <col min="2566" max="2566" width="19.7109375" style="168" customWidth="1"/>
    <col min="2567" max="2567" width="15.42578125" style="168" bestFit="1" customWidth="1"/>
    <col min="2568" max="2568" width="9.42578125" style="168" bestFit="1" customWidth="1"/>
    <col min="2569" max="2569" width="15.42578125" style="168" bestFit="1" customWidth="1"/>
    <col min="2570" max="2570" width="9.42578125" style="168" bestFit="1" customWidth="1"/>
    <col min="2571" max="2814" width="9.140625" style="168"/>
    <col min="2815" max="2815" width="19" style="168" customWidth="1"/>
    <col min="2816" max="2816" width="57.5703125" style="168" customWidth="1"/>
    <col min="2817" max="2817" width="16.42578125" style="168" customWidth="1"/>
    <col min="2818" max="2819" width="17.7109375" style="168" bestFit="1" customWidth="1"/>
    <col min="2820" max="2820" width="15.7109375" style="168" customWidth="1"/>
    <col min="2821" max="2821" width="15.7109375" style="168" bestFit="1" customWidth="1"/>
    <col min="2822" max="2822" width="19.7109375" style="168" customWidth="1"/>
    <col min="2823" max="2823" width="15.42578125" style="168" bestFit="1" customWidth="1"/>
    <col min="2824" max="2824" width="9.42578125" style="168" bestFit="1" customWidth="1"/>
    <col min="2825" max="2825" width="15.42578125" style="168" bestFit="1" customWidth="1"/>
    <col min="2826" max="2826" width="9.42578125" style="168" bestFit="1" customWidth="1"/>
    <col min="2827" max="3070" width="9.140625" style="168"/>
    <col min="3071" max="3071" width="19" style="168" customWidth="1"/>
    <col min="3072" max="3072" width="57.5703125" style="168" customWidth="1"/>
    <col min="3073" max="3073" width="16.42578125" style="168" customWidth="1"/>
    <col min="3074" max="3075" width="17.7109375" style="168" bestFit="1" customWidth="1"/>
    <col min="3076" max="3076" width="15.7109375" style="168" customWidth="1"/>
    <col min="3077" max="3077" width="15.7109375" style="168" bestFit="1" customWidth="1"/>
    <col min="3078" max="3078" width="19.7109375" style="168" customWidth="1"/>
    <col min="3079" max="3079" width="15.42578125" style="168" bestFit="1" customWidth="1"/>
    <col min="3080" max="3080" width="9.42578125" style="168" bestFit="1" customWidth="1"/>
    <col min="3081" max="3081" width="15.42578125" style="168" bestFit="1" customWidth="1"/>
    <col min="3082" max="3082" width="9.42578125" style="168" bestFit="1" customWidth="1"/>
    <col min="3083" max="3326" width="9.140625" style="168"/>
    <col min="3327" max="3327" width="19" style="168" customWidth="1"/>
    <col min="3328" max="3328" width="57.5703125" style="168" customWidth="1"/>
    <col min="3329" max="3329" width="16.42578125" style="168" customWidth="1"/>
    <col min="3330" max="3331" width="17.7109375" style="168" bestFit="1" customWidth="1"/>
    <col min="3332" max="3332" width="15.7109375" style="168" customWidth="1"/>
    <col min="3333" max="3333" width="15.7109375" style="168" bestFit="1" customWidth="1"/>
    <col min="3334" max="3334" width="19.7109375" style="168" customWidth="1"/>
    <col min="3335" max="3335" width="15.42578125" style="168" bestFit="1" customWidth="1"/>
    <col min="3336" max="3336" width="9.42578125" style="168" bestFit="1" customWidth="1"/>
    <col min="3337" max="3337" width="15.42578125" style="168" bestFit="1" customWidth="1"/>
    <col min="3338" max="3338" width="9.42578125" style="168" bestFit="1" customWidth="1"/>
    <col min="3339" max="3582" width="9.140625" style="168"/>
    <col min="3583" max="3583" width="19" style="168" customWidth="1"/>
    <col min="3584" max="3584" width="57.5703125" style="168" customWidth="1"/>
    <col min="3585" max="3585" width="16.42578125" style="168" customWidth="1"/>
    <col min="3586" max="3587" width="17.7109375" style="168" bestFit="1" customWidth="1"/>
    <col min="3588" max="3588" width="15.7109375" style="168" customWidth="1"/>
    <col min="3589" max="3589" width="15.7109375" style="168" bestFit="1" customWidth="1"/>
    <col min="3590" max="3590" width="19.7109375" style="168" customWidth="1"/>
    <col min="3591" max="3591" width="15.42578125" style="168" bestFit="1" customWidth="1"/>
    <col min="3592" max="3592" width="9.42578125" style="168" bestFit="1" customWidth="1"/>
    <col min="3593" max="3593" width="15.42578125" style="168" bestFit="1" customWidth="1"/>
    <col min="3594" max="3594" width="9.42578125" style="168" bestFit="1" customWidth="1"/>
    <col min="3595" max="3838" width="9.140625" style="168"/>
    <col min="3839" max="3839" width="19" style="168" customWidth="1"/>
    <col min="3840" max="3840" width="57.5703125" style="168" customWidth="1"/>
    <col min="3841" max="3841" width="16.42578125" style="168" customWidth="1"/>
    <col min="3842" max="3843" width="17.7109375" style="168" bestFit="1" customWidth="1"/>
    <col min="3844" max="3844" width="15.7109375" style="168" customWidth="1"/>
    <col min="3845" max="3845" width="15.7109375" style="168" bestFit="1" customWidth="1"/>
    <col min="3846" max="3846" width="19.7109375" style="168" customWidth="1"/>
    <col min="3847" max="3847" width="15.42578125" style="168" bestFit="1" customWidth="1"/>
    <col min="3848" max="3848" width="9.42578125" style="168" bestFit="1" customWidth="1"/>
    <col min="3849" max="3849" width="15.42578125" style="168" bestFit="1" customWidth="1"/>
    <col min="3850" max="3850" width="9.42578125" style="168" bestFit="1" customWidth="1"/>
    <col min="3851" max="4094" width="9.140625" style="168"/>
    <col min="4095" max="4095" width="19" style="168" customWidth="1"/>
    <col min="4096" max="4096" width="57.5703125" style="168" customWidth="1"/>
    <col min="4097" max="4097" width="16.42578125" style="168" customWidth="1"/>
    <col min="4098" max="4099" width="17.7109375" style="168" bestFit="1" customWidth="1"/>
    <col min="4100" max="4100" width="15.7109375" style="168" customWidth="1"/>
    <col min="4101" max="4101" width="15.7109375" style="168" bestFit="1" customWidth="1"/>
    <col min="4102" max="4102" width="19.7109375" style="168" customWidth="1"/>
    <col min="4103" max="4103" width="15.42578125" style="168" bestFit="1" customWidth="1"/>
    <col min="4104" max="4104" width="9.42578125" style="168" bestFit="1" customWidth="1"/>
    <col min="4105" max="4105" width="15.42578125" style="168" bestFit="1" customWidth="1"/>
    <col min="4106" max="4106" width="9.42578125" style="168" bestFit="1" customWidth="1"/>
    <col min="4107" max="4350" width="9.140625" style="168"/>
    <col min="4351" max="4351" width="19" style="168" customWidth="1"/>
    <col min="4352" max="4352" width="57.5703125" style="168" customWidth="1"/>
    <col min="4353" max="4353" width="16.42578125" style="168" customWidth="1"/>
    <col min="4354" max="4355" width="17.7109375" style="168" bestFit="1" customWidth="1"/>
    <col min="4356" max="4356" width="15.7109375" style="168" customWidth="1"/>
    <col min="4357" max="4357" width="15.7109375" style="168" bestFit="1" customWidth="1"/>
    <col min="4358" max="4358" width="19.7109375" style="168" customWidth="1"/>
    <col min="4359" max="4359" width="15.42578125" style="168" bestFit="1" customWidth="1"/>
    <col min="4360" max="4360" width="9.42578125" style="168" bestFit="1" customWidth="1"/>
    <col min="4361" max="4361" width="15.42578125" style="168" bestFit="1" customWidth="1"/>
    <col min="4362" max="4362" width="9.42578125" style="168" bestFit="1" customWidth="1"/>
    <col min="4363" max="4606" width="9.140625" style="168"/>
    <col min="4607" max="4607" width="19" style="168" customWidth="1"/>
    <col min="4608" max="4608" width="57.5703125" style="168" customWidth="1"/>
    <col min="4609" max="4609" width="16.42578125" style="168" customWidth="1"/>
    <col min="4610" max="4611" width="17.7109375" style="168" bestFit="1" customWidth="1"/>
    <col min="4612" max="4612" width="15.7109375" style="168" customWidth="1"/>
    <col min="4613" max="4613" width="15.7109375" style="168" bestFit="1" customWidth="1"/>
    <col min="4614" max="4614" width="19.7109375" style="168" customWidth="1"/>
    <col min="4615" max="4615" width="15.42578125" style="168" bestFit="1" customWidth="1"/>
    <col min="4616" max="4616" width="9.42578125" style="168" bestFit="1" customWidth="1"/>
    <col min="4617" max="4617" width="15.42578125" style="168" bestFit="1" customWidth="1"/>
    <col min="4618" max="4618" width="9.42578125" style="168" bestFit="1" customWidth="1"/>
    <col min="4619" max="4862" width="9.140625" style="168"/>
    <col min="4863" max="4863" width="19" style="168" customWidth="1"/>
    <col min="4864" max="4864" width="57.5703125" style="168" customWidth="1"/>
    <col min="4865" max="4865" width="16.42578125" style="168" customWidth="1"/>
    <col min="4866" max="4867" width="17.7109375" style="168" bestFit="1" customWidth="1"/>
    <col min="4868" max="4868" width="15.7109375" style="168" customWidth="1"/>
    <col min="4869" max="4869" width="15.7109375" style="168" bestFit="1" customWidth="1"/>
    <col min="4870" max="4870" width="19.7109375" style="168" customWidth="1"/>
    <col min="4871" max="4871" width="15.42578125" style="168" bestFit="1" customWidth="1"/>
    <col min="4872" max="4872" width="9.42578125" style="168" bestFit="1" customWidth="1"/>
    <col min="4873" max="4873" width="15.42578125" style="168" bestFit="1" customWidth="1"/>
    <col min="4874" max="4874" width="9.42578125" style="168" bestFit="1" customWidth="1"/>
    <col min="4875" max="5118" width="9.140625" style="168"/>
    <col min="5119" max="5119" width="19" style="168" customWidth="1"/>
    <col min="5120" max="5120" width="57.5703125" style="168" customWidth="1"/>
    <col min="5121" max="5121" width="16.42578125" style="168" customWidth="1"/>
    <col min="5122" max="5123" width="17.7109375" style="168" bestFit="1" customWidth="1"/>
    <col min="5124" max="5124" width="15.7109375" style="168" customWidth="1"/>
    <col min="5125" max="5125" width="15.7109375" style="168" bestFit="1" customWidth="1"/>
    <col min="5126" max="5126" width="19.7109375" style="168" customWidth="1"/>
    <col min="5127" max="5127" width="15.42578125" style="168" bestFit="1" customWidth="1"/>
    <col min="5128" max="5128" width="9.42578125" style="168" bestFit="1" customWidth="1"/>
    <col min="5129" max="5129" width="15.42578125" style="168" bestFit="1" customWidth="1"/>
    <col min="5130" max="5130" width="9.42578125" style="168" bestFit="1" customWidth="1"/>
    <col min="5131" max="5374" width="9.140625" style="168"/>
    <col min="5375" max="5375" width="19" style="168" customWidth="1"/>
    <col min="5376" max="5376" width="57.5703125" style="168" customWidth="1"/>
    <col min="5377" max="5377" width="16.42578125" style="168" customWidth="1"/>
    <col min="5378" max="5379" width="17.7109375" style="168" bestFit="1" customWidth="1"/>
    <col min="5380" max="5380" width="15.7109375" style="168" customWidth="1"/>
    <col min="5381" max="5381" width="15.7109375" style="168" bestFit="1" customWidth="1"/>
    <col min="5382" max="5382" width="19.7109375" style="168" customWidth="1"/>
    <col min="5383" max="5383" width="15.42578125" style="168" bestFit="1" customWidth="1"/>
    <col min="5384" max="5384" width="9.42578125" style="168" bestFit="1" customWidth="1"/>
    <col min="5385" max="5385" width="15.42578125" style="168" bestFit="1" customWidth="1"/>
    <col min="5386" max="5386" width="9.42578125" style="168" bestFit="1" customWidth="1"/>
    <col min="5387" max="5630" width="9.140625" style="168"/>
    <col min="5631" max="5631" width="19" style="168" customWidth="1"/>
    <col min="5632" max="5632" width="57.5703125" style="168" customWidth="1"/>
    <col min="5633" max="5633" width="16.42578125" style="168" customWidth="1"/>
    <col min="5634" max="5635" width="17.7109375" style="168" bestFit="1" customWidth="1"/>
    <col min="5636" max="5636" width="15.7109375" style="168" customWidth="1"/>
    <col min="5637" max="5637" width="15.7109375" style="168" bestFit="1" customWidth="1"/>
    <col min="5638" max="5638" width="19.7109375" style="168" customWidth="1"/>
    <col min="5639" max="5639" width="15.42578125" style="168" bestFit="1" customWidth="1"/>
    <col min="5640" max="5640" width="9.42578125" style="168" bestFit="1" customWidth="1"/>
    <col min="5641" max="5641" width="15.42578125" style="168" bestFit="1" customWidth="1"/>
    <col min="5642" max="5642" width="9.42578125" style="168" bestFit="1" customWidth="1"/>
    <col min="5643" max="5886" width="9.140625" style="168"/>
    <col min="5887" max="5887" width="19" style="168" customWidth="1"/>
    <col min="5888" max="5888" width="57.5703125" style="168" customWidth="1"/>
    <col min="5889" max="5889" width="16.42578125" style="168" customWidth="1"/>
    <col min="5890" max="5891" width="17.7109375" style="168" bestFit="1" customWidth="1"/>
    <col min="5892" max="5892" width="15.7109375" style="168" customWidth="1"/>
    <col min="5893" max="5893" width="15.7109375" style="168" bestFit="1" customWidth="1"/>
    <col min="5894" max="5894" width="19.7109375" style="168" customWidth="1"/>
    <col min="5895" max="5895" width="15.42578125" style="168" bestFit="1" customWidth="1"/>
    <col min="5896" max="5896" width="9.42578125" style="168" bestFit="1" customWidth="1"/>
    <col min="5897" max="5897" width="15.42578125" style="168" bestFit="1" customWidth="1"/>
    <col min="5898" max="5898" width="9.42578125" style="168" bestFit="1" customWidth="1"/>
    <col min="5899" max="6142" width="9.140625" style="168"/>
    <col min="6143" max="6143" width="19" style="168" customWidth="1"/>
    <col min="6144" max="6144" width="57.5703125" style="168" customWidth="1"/>
    <col min="6145" max="6145" width="16.42578125" style="168" customWidth="1"/>
    <col min="6146" max="6147" width="17.7109375" style="168" bestFit="1" customWidth="1"/>
    <col min="6148" max="6148" width="15.7109375" style="168" customWidth="1"/>
    <col min="6149" max="6149" width="15.7109375" style="168" bestFit="1" customWidth="1"/>
    <col min="6150" max="6150" width="19.7109375" style="168" customWidth="1"/>
    <col min="6151" max="6151" width="15.42578125" style="168" bestFit="1" customWidth="1"/>
    <col min="6152" max="6152" width="9.42578125" style="168" bestFit="1" customWidth="1"/>
    <col min="6153" max="6153" width="15.42578125" style="168" bestFit="1" customWidth="1"/>
    <col min="6154" max="6154" width="9.42578125" style="168" bestFit="1" customWidth="1"/>
    <col min="6155" max="6398" width="9.140625" style="168"/>
    <col min="6399" max="6399" width="19" style="168" customWidth="1"/>
    <col min="6400" max="6400" width="57.5703125" style="168" customWidth="1"/>
    <col min="6401" max="6401" width="16.42578125" style="168" customWidth="1"/>
    <col min="6402" max="6403" width="17.7109375" style="168" bestFit="1" customWidth="1"/>
    <col min="6404" max="6404" width="15.7109375" style="168" customWidth="1"/>
    <col min="6405" max="6405" width="15.7109375" style="168" bestFit="1" customWidth="1"/>
    <col min="6406" max="6406" width="19.7109375" style="168" customWidth="1"/>
    <col min="6407" max="6407" width="15.42578125" style="168" bestFit="1" customWidth="1"/>
    <col min="6408" max="6408" width="9.42578125" style="168" bestFit="1" customWidth="1"/>
    <col min="6409" max="6409" width="15.42578125" style="168" bestFit="1" customWidth="1"/>
    <col min="6410" max="6410" width="9.42578125" style="168" bestFit="1" customWidth="1"/>
    <col min="6411" max="6654" width="9.140625" style="168"/>
    <col min="6655" max="6655" width="19" style="168" customWidth="1"/>
    <col min="6656" max="6656" width="57.5703125" style="168" customWidth="1"/>
    <col min="6657" max="6657" width="16.42578125" style="168" customWidth="1"/>
    <col min="6658" max="6659" width="17.7109375" style="168" bestFit="1" customWidth="1"/>
    <col min="6660" max="6660" width="15.7109375" style="168" customWidth="1"/>
    <col min="6661" max="6661" width="15.7109375" style="168" bestFit="1" customWidth="1"/>
    <col min="6662" max="6662" width="19.7109375" style="168" customWidth="1"/>
    <col min="6663" max="6663" width="15.42578125" style="168" bestFit="1" customWidth="1"/>
    <col min="6664" max="6664" width="9.42578125" style="168" bestFit="1" customWidth="1"/>
    <col min="6665" max="6665" width="15.42578125" style="168" bestFit="1" customWidth="1"/>
    <col min="6666" max="6666" width="9.42578125" style="168" bestFit="1" customWidth="1"/>
    <col min="6667" max="6910" width="9.140625" style="168"/>
    <col min="6911" max="6911" width="19" style="168" customWidth="1"/>
    <col min="6912" max="6912" width="57.5703125" style="168" customWidth="1"/>
    <col min="6913" max="6913" width="16.42578125" style="168" customWidth="1"/>
    <col min="6914" max="6915" width="17.7109375" style="168" bestFit="1" customWidth="1"/>
    <col min="6916" max="6916" width="15.7109375" style="168" customWidth="1"/>
    <col min="6917" max="6917" width="15.7109375" style="168" bestFit="1" customWidth="1"/>
    <col min="6918" max="6918" width="19.7109375" style="168" customWidth="1"/>
    <col min="6919" max="6919" width="15.42578125" style="168" bestFit="1" customWidth="1"/>
    <col min="6920" max="6920" width="9.42578125" style="168" bestFit="1" customWidth="1"/>
    <col min="6921" max="6921" width="15.42578125" style="168" bestFit="1" customWidth="1"/>
    <col min="6922" max="6922" width="9.42578125" style="168" bestFit="1" customWidth="1"/>
    <col min="6923" max="7166" width="9.140625" style="168"/>
    <col min="7167" max="7167" width="19" style="168" customWidth="1"/>
    <col min="7168" max="7168" width="57.5703125" style="168" customWidth="1"/>
    <col min="7169" max="7169" width="16.42578125" style="168" customWidth="1"/>
    <col min="7170" max="7171" width="17.7109375" style="168" bestFit="1" customWidth="1"/>
    <col min="7172" max="7172" width="15.7109375" style="168" customWidth="1"/>
    <col min="7173" max="7173" width="15.7109375" style="168" bestFit="1" customWidth="1"/>
    <col min="7174" max="7174" width="19.7109375" style="168" customWidth="1"/>
    <col min="7175" max="7175" width="15.42578125" style="168" bestFit="1" customWidth="1"/>
    <col min="7176" max="7176" width="9.42578125" style="168" bestFit="1" customWidth="1"/>
    <col min="7177" max="7177" width="15.42578125" style="168" bestFit="1" customWidth="1"/>
    <col min="7178" max="7178" width="9.42578125" style="168" bestFit="1" customWidth="1"/>
    <col min="7179" max="7422" width="9.140625" style="168"/>
    <col min="7423" max="7423" width="19" style="168" customWidth="1"/>
    <col min="7424" max="7424" width="57.5703125" style="168" customWidth="1"/>
    <col min="7425" max="7425" width="16.42578125" style="168" customWidth="1"/>
    <col min="7426" max="7427" width="17.7109375" style="168" bestFit="1" customWidth="1"/>
    <col min="7428" max="7428" width="15.7109375" style="168" customWidth="1"/>
    <col min="7429" max="7429" width="15.7109375" style="168" bestFit="1" customWidth="1"/>
    <col min="7430" max="7430" width="19.7109375" style="168" customWidth="1"/>
    <col min="7431" max="7431" width="15.42578125" style="168" bestFit="1" customWidth="1"/>
    <col min="7432" max="7432" width="9.42578125" style="168" bestFit="1" customWidth="1"/>
    <col min="7433" max="7433" width="15.42578125" style="168" bestFit="1" customWidth="1"/>
    <col min="7434" max="7434" width="9.42578125" style="168" bestFit="1" customWidth="1"/>
    <col min="7435" max="7678" width="9.140625" style="168"/>
    <col min="7679" max="7679" width="19" style="168" customWidth="1"/>
    <col min="7680" max="7680" width="57.5703125" style="168" customWidth="1"/>
    <col min="7681" max="7681" width="16.42578125" style="168" customWidth="1"/>
    <col min="7682" max="7683" width="17.7109375" style="168" bestFit="1" customWidth="1"/>
    <col min="7684" max="7684" width="15.7109375" style="168" customWidth="1"/>
    <col min="7685" max="7685" width="15.7109375" style="168" bestFit="1" customWidth="1"/>
    <col min="7686" max="7686" width="19.7109375" style="168" customWidth="1"/>
    <col min="7687" max="7687" width="15.42578125" style="168" bestFit="1" customWidth="1"/>
    <col min="7688" max="7688" width="9.42578125" style="168" bestFit="1" customWidth="1"/>
    <col min="7689" max="7689" width="15.42578125" style="168" bestFit="1" customWidth="1"/>
    <col min="7690" max="7690" width="9.42578125" style="168" bestFit="1" customWidth="1"/>
    <col min="7691" max="7934" width="9.140625" style="168"/>
    <col min="7935" max="7935" width="19" style="168" customWidth="1"/>
    <col min="7936" max="7936" width="57.5703125" style="168" customWidth="1"/>
    <col min="7937" max="7937" width="16.42578125" style="168" customWidth="1"/>
    <col min="7938" max="7939" width="17.7109375" style="168" bestFit="1" customWidth="1"/>
    <col min="7940" max="7940" width="15.7109375" style="168" customWidth="1"/>
    <col min="7941" max="7941" width="15.7109375" style="168" bestFit="1" customWidth="1"/>
    <col min="7942" max="7942" width="19.7109375" style="168" customWidth="1"/>
    <col min="7943" max="7943" width="15.42578125" style="168" bestFit="1" customWidth="1"/>
    <col min="7944" max="7944" width="9.42578125" style="168" bestFit="1" customWidth="1"/>
    <col min="7945" max="7945" width="15.42578125" style="168" bestFit="1" customWidth="1"/>
    <col min="7946" max="7946" width="9.42578125" style="168" bestFit="1" customWidth="1"/>
    <col min="7947" max="8190" width="9.140625" style="168"/>
    <col min="8191" max="8191" width="19" style="168" customWidth="1"/>
    <col min="8192" max="8192" width="57.5703125" style="168" customWidth="1"/>
    <col min="8193" max="8193" width="16.42578125" style="168" customWidth="1"/>
    <col min="8194" max="8195" width="17.7109375" style="168" bestFit="1" customWidth="1"/>
    <col min="8196" max="8196" width="15.7109375" style="168" customWidth="1"/>
    <col min="8197" max="8197" width="15.7109375" style="168" bestFit="1" customWidth="1"/>
    <col min="8198" max="8198" width="19.7109375" style="168" customWidth="1"/>
    <col min="8199" max="8199" width="15.42578125" style="168" bestFit="1" customWidth="1"/>
    <col min="8200" max="8200" width="9.42578125" style="168" bestFit="1" customWidth="1"/>
    <col min="8201" max="8201" width="15.42578125" style="168" bestFit="1" customWidth="1"/>
    <col min="8202" max="8202" width="9.42578125" style="168" bestFit="1" customWidth="1"/>
    <col min="8203" max="8446" width="9.140625" style="168"/>
    <col min="8447" max="8447" width="19" style="168" customWidth="1"/>
    <col min="8448" max="8448" width="57.5703125" style="168" customWidth="1"/>
    <col min="8449" max="8449" width="16.42578125" style="168" customWidth="1"/>
    <col min="8450" max="8451" width="17.7109375" style="168" bestFit="1" customWidth="1"/>
    <col min="8452" max="8452" width="15.7109375" style="168" customWidth="1"/>
    <col min="8453" max="8453" width="15.7109375" style="168" bestFit="1" customWidth="1"/>
    <col min="8454" max="8454" width="19.7109375" style="168" customWidth="1"/>
    <col min="8455" max="8455" width="15.42578125" style="168" bestFit="1" customWidth="1"/>
    <col min="8456" max="8456" width="9.42578125" style="168" bestFit="1" customWidth="1"/>
    <col min="8457" max="8457" width="15.42578125" style="168" bestFit="1" customWidth="1"/>
    <col min="8458" max="8458" width="9.42578125" style="168" bestFit="1" customWidth="1"/>
    <col min="8459" max="8702" width="9.140625" style="168"/>
    <col min="8703" max="8703" width="19" style="168" customWidth="1"/>
    <col min="8704" max="8704" width="57.5703125" style="168" customWidth="1"/>
    <col min="8705" max="8705" width="16.42578125" style="168" customWidth="1"/>
    <col min="8706" max="8707" width="17.7109375" style="168" bestFit="1" customWidth="1"/>
    <col min="8708" max="8708" width="15.7109375" style="168" customWidth="1"/>
    <col min="8709" max="8709" width="15.7109375" style="168" bestFit="1" customWidth="1"/>
    <col min="8710" max="8710" width="19.7109375" style="168" customWidth="1"/>
    <col min="8711" max="8711" width="15.42578125" style="168" bestFit="1" customWidth="1"/>
    <col min="8712" max="8712" width="9.42578125" style="168" bestFit="1" customWidth="1"/>
    <col min="8713" max="8713" width="15.42578125" style="168" bestFit="1" customWidth="1"/>
    <col min="8714" max="8714" width="9.42578125" style="168" bestFit="1" customWidth="1"/>
    <col min="8715" max="8958" width="9.140625" style="168"/>
    <col min="8959" max="8959" width="19" style="168" customWidth="1"/>
    <col min="8960" max="8960" width="57.5703125" style="168" customWidth="1"/>
    <col min="8961" max="8961" width="16.42578125" style="168" customWidth="1"/>
    <col min="8962" max="8963" width="17.7109375" style="168" bestFit="1" customWidth="1"/>
    <col min="8964" max="8964" width="15.7109375" style="168" customWidth="1"/>
    <col min="8965" max="8965" width="15.7109375" style="168" bestFit="1" customWidth="1"/>
    <col min="8966" max="8966" width="19.7109375" style="168" customWidth="1"/>
    <col min="8967" max="8967" width="15.42578125" style="168" bestFit="1" customWidth="1"/>
    <col min="8968" max="8968" width="9.42578125" style="168" bestFit="1" customWidth="1"/>
    <col min="8969" max="8969" width="15.42578125" style="168" bestFit="1" customWidth="1"/>
    <col min="8970" max="8970" width="9.42578125" style="168" bestFit="1" customWidth="1"/>
    <col min="8971" max="9214" width="9.140625" style="168"/>
    <col min="9215" max="9215" width="19" style="168" customWidth="1"/>
    <col min="9216" max="9216" width="57.5703125" style="168" customWidth="1"/>
    <col min="9217" max="9217" width="16.42578125" style="168" customWidth="1"/>
    <col min="9218" max="9219" width="17.7109375" style="168" bestFit="1" customWidth="1"/>
    <col min="9220" max="9220" width="15.7109375" style="168" customWidth="1"/>
    <col min="9221" max="9221" width="15.7109375" style="168" bestFit="1" customWidth="1"/>
    <col min="9222" max="9222" width="19.7109375" style="168" customWidth="1"/>
    <col min="9223" max="9223" width="15.42578125" style="168" bestFit="1" customWidth="1"/>
    <col min="9224" max="9224" width="9.42578125" style="168" bestFit="1" customWidth="1"/>
    <col min="9225" max="9225" width="15.42578125" style="168" bestFit="1" customWidth="1"/>
    <col min="9226" max="9226" width="9.42578125" style="168" bestFit="1" customWidth="1"/>
    <col min="9227" max="9470" width="9.140625" style="168"/>
    <col min="9471" max="9471" width="19" style="168" customWidth="1"/>
    <col min="9472" max="9472" width="57.5703125" style="168" customWidth="1"/>
    <col min="9473" max="9473" width="16.42578125" style="168" customWidth="1"/>
    <col min="9474" max="9475" width="17.7109375" style="168" bestFit="1" customWidth="1"/>
    <col min="9476" max="9476" width="15.7109375" style="168" customWidth="1"/>
    <col min="9477" max="9477" width="15.7109375" style="168" bestFit="1" customWidth="1"/>
    <col min="9478" max="9478" width="19.7109375" style="168" customWidth="1"/>
    <col min="9479" max="9479" width="15.42578125" style="168" bestFit="1" customWidth="1"/>
    <col min="9480" max="9480" width="9.42578125" style="168" bestFit="1" customWidth="1"/>
    <col min="9481" max="9481" width="15.42578125" style="168" bestFit="1" customWidth="1"/>
    <col min="9482" max="9482" width="9.42578125" style="168" bestFit="1" customWidth="1"/>
    <col min="9483" max="9726" width="9.140625" style="168"/>
    <col min="9727" max="9727" width="19" style="168" customWidth="1"/>
    <col min="9728" max="9728" width="57.5703125" style="168" customWidth="1"/>
    <col min="9729" max="9729" width="16.42578125" style="168" customWidth="1"/>
    <col min="9730" max="9731" width="17.7109375" style="168" bestFit="1" customWidth="1"/>
    <col min="9732" max="9732" width="15.7109375" style="168" customWidth="1"/>
    <col min="9733" max="9733" width="15.7109375" style="168" bestFit="1" customWidth="1"/>
    <col min="9734" max="9734" width="19.7109375" style="168" customWidth="1"/>
    <col min="9735" max="9735" width="15.42578125" style="168" bestFit="1" customWidth="1"/>
    <col min="9736" max="9736" width="9.42578125" style="168" bestFit="1" customWidth="1"/>
    <col min="9737" max="9737" width="15.42578125" style="168" bestFit="1" customWidth="1"/>
    <col min="9738" max="9738" width="9.42578125" style="168" bestFit="1" customWidth="1"/>
    <col min="9739" max="9982" width="9.140625" style="168"/>
    <col min="9983" max="9983" width="19" style="168" customWidth="1"/>
    <col min="9984" max="9984" width="57.5703125" style="168" customWidth="1"/>
    <col min="9985" max="9985" width="16.42578125" style="168" customWidth="1"/>
    <col min="9986" max="9987" width="17.7109375" style="168" bestFit="1" customWidth="1"/>
    <col min="9988" max="9988" width="15.7109375" style="168" customWidth="1"/>
    <col min="9989" max="9989" width="15.7109375" style="168" bestFit="1" customWidth="1"/>
    <col min="9990" max="9990" width="19.7109375" style="168" customWidth="1"/>
    <col min="9991" max="9991" width="15.42578125" style="168" bestFit="1" customWidth="1"/>
    <col min="9992" max="9992" width="9.42578125" style="168" bestFit="1" customWidth="1"/>
    <col min="9993" max="9993" width="15.42578125" style="168" bestFit="1" customWidth="1"/>
    <col min="9994" max="9994" width="9.42578125" style="168" bestFit="1" customWidth="1"/>
    <col min="9995" max="10238" width="9.140625" style="168"/>
    <col min="10239" max="10239" width="19" style="168" customWidth="1"/>
    <col min="10240" max="10240" width="57.5703125" style="168" customWidth="1"/>
    <col min="10241" max="10241" width="16.42578125" style="168" customWidth="1"/>
    <col min="10242" max="10243" width="17.7109375" style="168" bestFit="1" customWidth="1"/>
    <col min="10244" max="10244" width="15.7109375" style="168" customWidth="1"/>
    <col min="10245" max="10245" width="15.7109375" style="168" bestFit="1" customWidth="1"/>
    <col min="10246" max="10246" width="19.7109375" style="168" customWidth="1"/>
    <col min="10247" max="10247" width="15.42578125" style="168" bestFit="1" customWidth="1"/>
    <col min="10248" max="10248" width="9.42578125" style="168" bestFit="1" customWidth="1"/>
    <col min="10249" max="10249" width="15.42578125" style="168" bestFit="1" customWidth="1"/>
    <col min="10250" max="10250" width="9.42578125" style="168" bestFit="1" customWidth="1"/>
    <col min="10251" max="10494" width="9.140625" style="168"/>
    <col min="10495" max="10495" width="19" style="168" customWidth="1"/>
    <col min="10496" max="10496" width="57.5703125" style="168" customWidth="1"/>
    <col min="10497" max="10497" width="16.42578125" style="168" customWidth="1"/>
    <col min="10498" max="10499" width="17.7109375" style="168" bestFit="1" customWidth="1"/>
    <col min="10500" max="10500" width="15.7109375" style="168" customWidth="1"/>
    <col min="10501" max="10501" width="15.7109375" style="168" bestFit="1" customWidth="1"/>
    <col min="10502" max="10502" width="19.7109375" style="168" customWidth="1"/>
    <col min="10503" max="10503" width="15.42578125" style="168" bestFit="1" customWidth="1"/>
    <col min="10504" max="10504" width="9.42578125" style="168" bestFit="1" customWidth="1"/>
    <col min="10505" max="10505" width="15.42578125" style="168" bestFit="1" customWidth="1"/>
    <col min="10506" max="10506" width="9.42578125" style="168" bestFit="1" customWidth="1"/>
    <col min="10507" max="10750" width="9.140625" style="168"/>
    <col min="10751" max="10751" width="19" style="168" customWidth="1"/>
    <col min="10752" max="10752" width="57.5703125" style="168" customWidth="1"/>
    <col min="10753" max="10753" width="16.42578125" style="168" customWidth="1"/>
    <col min="10754" max="10755" width="17.7109375" style="168" bestFit="1" customWidth="1"/>
    <col min="10756" max="10756" width="15.7109375" style="168" customWidth="1"/>
    <col min="10757" max="10757" width="15.7109375" style="168" bestFit="1" customWidth="1"/>
    <col min="10758" max="10758" width="19.7109375" style="168" customWidth="1"/>
    <col min="10759" max="10759" width="15.42578125" style="168" bestFit="1" customWidth="1"/>
    <col min="10760" max="10760" width="9.42578125" style="168" bestFit="1" customWidth="1"/>
    <col min="10761" max="10761" width="15.42578125" style="168" bestFit="1" customWidth="1"/>
    <col min="10762" max="10762" width="9.42578125" style="168" bestFit="1" customWidth="1"/>
    <col min="10763" max="11006" width="9.140625" style="168"/>
    <col min="11007" max="11007" width="19" style="168" customWidth="1"/>
    <col min="11008" max="11008" width="57.5703125" style="168" customWidth="1"/>
    <col min="11009" max="11009" width="16.42578125" style="168" customWidth="1"/>
    <col min="11010" max="11011" width="17.7109375" style="168" bestFit="1" customWidth="1"/>
    <col min="11012" max="11012" width="15.7109375" style="168" customWidth="1"/>
    <col min="11013" max="11013" width="15.7109375" style="168" bestFit="1" customWidth="1"/>
    <col min="11014" max="11014" width="19.7109375" style="168" customWidth="1"/>
    <col min="11015" max="11015" width="15.42578125" style="168" bestFit="1" customWidth="1"/>
    <col min="11016" max="11016" width="9.42578125" style="168" bestFit="1" customWidth="1"/>
    <col min="11017" max="11017" width="15.42578125" style="168" bestFit="1" customWidth="1"/>
    <col min="11018" max="11018" width="9.42578125" style="168" bestFit="1" customWidth="1"/>
    <col min="11019" max="11262" width="9.140625" style="168"/>
    <col min="11263" max="11263" width="19" style="168" customWidth="1"/>
    <col min="11264" max="11264" width="57.5703125" style="168" customWidth="1"/>
    <col min="11265" max="11265" width="16.42578125" style="168" customWidth="1"/>
    <col min="11266" max="11267" width="17.7109375" style="168" bestFit="1" customWidth="1"/>
    <col min="11268" max="11268" width="15.7109375" style="168" customWidth="1"/>
    <col min="11269" max="11269" width="15.7109375" style="168" bestFit="1" customWidth="1"/>
    <col min="11270" max="11270" width="19.7109375" style="168" customWidth="1"/>
    <col min="11271" max="11271" width="15.42578125" style="168" bestFit="1" customWidth="1"/>
    <col min="11272" max="11272" width="9.42578125" style="168" bestFit="1" customWidth="1"/>
    <col min="11273" max="11273" width="15.42578125" style="168" bestFit="1" customWidth="1"/>
    <col min="11274" max="11274" width="9.42578125" style="168" bestFit="1" customWidth="1"/>
    <col min="11275" max="11518" width="9.140625" style="168"/>
    <col min="11519" max="11519" width="19" style="168" customWidth="1"/>
    <col min="11520" max="11520" width="57.5703125" style="168" customWidth="1"/>
    <col min="11521" max="11521" width="16.42578125" style="168" customWidth="1"/>
    <col min="11522" max="11523" width="17.7109375" style="168" bestFit="1" customWidth="1"/>
    <col min="11524" max="11524" width="15.7109375" style="168" customWidth="1"/>
    <col min="11525" max="11525" width="15.7109375" style="168" bestFit="1" customWidth="1"/>
    <col min="11526" max="11526" width="19.7109375" style="168" customWidth="1"/>
    <col min="11527" max="11527" width="15.42578125" style="168" bestFit="1" customWidth="1"/>
    <col min="11528" max="11528" width="9.42578125" style="168" bestFit="1" customWidth="1"/>
    <col min="11529" max="11529" width="15.42578125" style="168" bestFit="1" customWidth="1"/>
    <col min="11530" max="11530" width="9.42578125" style="168" bestFit="1" customWidth="1"/>
    <col min="11531" max="11774" width="9.140625" style="168"/>
    <col min="11775" max="11775" width="19" style="168" customWidth="1"/>
    <col min="11776" max="11776" width="57.5703125" style="168" customWidth="1"/>
    <col min="11777" max="11777" width="16.42578125" style="168" customWidth="1"/>
    <col min="11778" max="11779" width="17.7109375" style="168" bestFit="1" customWidth="1"/>
    <col min="11780" max="11780" width="15.7109375" style="168" customWidth="1"/>
    <col min="11781" max="11781" width="15.7109375" style="168" bestFit="1" customWidth="1"/>
    <col min="11782" max="11782" width="19.7109375" style="168" customWidth="1"/>
    <col min="11783" max="11783" width="15.42578125" style="168" bestFit="1" customWidth="1"/>
    <col min="11784" max="11784" width="9.42578125" style="168" bestFit="1" customWidth="1"/>
    <col min="11785" max="11785" width="15.42578125" style="168" bestFit="1" customWidth="1"/>
    <col min="11786" max="11786" width="9.42578125" style="168" bestFit="1" customWidth="1"/>
    <col min="11787" max="12030" width="9.140625" style="168"/>
    <col min="12031" max="12031" width="19" style="168" customWidth="1"/>
    <col min="12032" max="12032" width="57.5703125" style="168" customWidth="1"/>
    <col min="12033" max="12033" width="16.42578125" style="168" customWidth="1"/>
    <col min="12034" max="12035" width="17.7109375" style="168" bestFit="1" customWidth="1"/>
    <col min="12036" max="12036" width="15.7109375" style="168" customWidth="1"/>
    <col min="12037" max="12037" width="15.7109375" style="168" bestFit="1" customWidth="1"/>
    <col min="12038" max="12038" width="19.7109375" style="168" customWidth="1"/>
    <col min="12039" max="12039" width="15.42578125" style="168" bestFit="1" customWidth="1"/>
    <col min="12040" max="12040" width="9.42578125" style="168" bestFit="1" customWidth="1"/>
    <col min="12041" max="12041" width="15.42578125" style="168" bestFit="1" customWidth="1"/>
    <col min="12042" max="12042" width="9.42578125" style="168" bestFit="1" customWidth="1"/>
    <col min="12043" max="12286" width="9.140625" style="168"/>
    <col min="12287" max="12287" width="19" style="168" customWidth="1"/>
    <col min="12288" max="12288" width="57.5703125" style="168" customWidth="1"/>
    <col min="12289" max="12289" width="16.42578125" style="168" customWidth="1"/>
    <col min="12290" max="12291" width="17.7109375" style="168" bestFit="1" customWidth="1"/>
    <col min="12292" max="12292" width="15.7109375" style="168" customWidth="1"/>
    <col min="12293" max="12293" width="15.7109375" style="168" bestFit="1" customWidth="1"/>
    <col min="12294" max="12294" width="19.7109375" style="168" customWidth="1"/>
    <col min="12295" max="12295" width="15.42578125" style="168" bestFit="1" customWidth="1"/>
    <col min="12296" max="12296" width="9.42578125" style="168" bestFit="1" customWidth="1"/>
    <col min="12297" max="12297" width="15.42578125" style="168" bestFit="1" customWidth="1"/>
    <col min="12298" max="12298" width="9.42578125" style="168" bestFit="1" customWidth="1"/>
    <col min="12299" max="12542" width="9.140625" style="168"/>
    <col min="12543" max="12543" width="19" style="168" customWidth="1"/>
    <col min="12544" max="12544" width="57.5703125" style="168" customWidth="1"/>
    <col min="12545" max="12545" width="16.42578125" style="168" customWidth="1"/>
    <col min="12546" max="12547" width="17.7109375" style="168" bestFit="1" customWidth="1"/>
    <col min="12548" max="12548" width="15.7109375" style="168" customWidth="1"/>
    <col min="12549" max="12549" width="15.7109375" style="168" bestFit="1" customWidth="1"/>
    <col min="12550" max="12550" width="19.7109375" style="168" customWidth="1"/>
    <col min="12551" max="12551" width="15.42578125" style="168" bestFit="1" customWidth="1"/>
    <col min="12552" max="12552" width="9.42578125" style="168" bestFit="1" customWidth="1"/>
    <col min="12553" max="12553" width="15.42578125" style="168" bestFit="1" customWidth="1"/>
    <col min="12554" max="12554" width="9.42578125" style="168" bestFit="1" customWidth="1"/>
    <col min="12555" max="12798" width="9.140625" style="168"/>
    <col min="12799" max="12799" width="19" style="168" customWidth="1"/>
    <col min="12800" max="12800" width="57.5703125" style="168" customWidth="1"/>
    <col min="12801" max="12801" width="16.42578125" style="168" customWidth="1"/>
    <col min="12802" max="12803" width="17.7109375" style="168" bestFit="1" customWidth="1"/>
    <col min="12804" max="12804" width="15.7109375" style="168" customWidth="1"/>
    <col min="12805" max="12805" width="15.7109375" style="168" bestFit="1" customWidth="1"/>
    <col min="12806" max="12806" width="19.7109375" style="168" customWidth="1"/>
    <col min="12807" max="12807" width="15.42578125" style="168" bestFit="1" customWidth="1"/>
    <col min="12808" max="12808" width="9.42578125" style="168" bestFit="1" customWidth="1"/>
    <col min="12809" max="12809" width="15.42578125" style="168" bestFit="1" customWidth="1"/>
    <col min="12810" max="12810" width="9.42578125" style="168" bestFit="1" customWidth="1"/>
    <col min="12811" max="13054" width="9.140625" style="168"/>
    <col min="13055" max="13055" width="19" style="168" customWidth="1"/>
    <col min="13056" max="13056" width="57.5703125" style="168" customWidth="1"/>
    <col min="13057" max="13057" width="16.42578125" style="168" customWidth="1"/>
    <col min="13058" max="13059" width="17.7109375" style="168" bestFit="1" customWidth="1"/>
    <col min="13060" max="13060" width="15.7109375" style="168" customWidth="1"/>
    <col min="13061" max="13061" width="15.7109375" style="168" bestFit="1" customWidth="1"/>
    <col min="13062" max="13062" width="19.7109375" style="168" customWidth="1"/>
    <col min="13063" max="13063" width="15.42578125" style="168" bestFit="1" customWidth="1"/>
    <col min="13064" max="13064" width="9.42578125" style="168" bestFit="1" customWidth="1"/>
    <col min="13065" max="13065" width="15.42578125" style="168" bestFit="1" customWidth="1"/>
    <col min="13066" max="13066" width="9.42578125" style="168" bestFit="1" customWidth="1"/>
    <col min="13067" max="13310" width="9.140625" style="168"/>
    <col min="13311" max="13311" width="19" style="168" customWidth="1"/>
    <col min="13312" max="13312" width="57.5703125" style="168" customWidth="1"/>
    <col min="13313" max="13313" width="16.42578125" style="168" customWidth="1"/>
    <col min="13314" max="13315" width="17.7109375" style="168" bestFit="1" customWidth="1"/>
    <col min="13316" max="13316" width="15.7109375" style="168" customWidth="1"/>
    <col min="13317" max="13317" width="15.7109375" style="168" bestFit="1" customWidth="1"/>
    <col min="13318" max="13318" width="19.7109375" style="168" customWidth="1"/>
    <col min="13319" max="13319" width="15.42578125" style="168" bestFit="1" customWidth="1"/>
    <col min="13320" max="13320" width="9.42578125" style="168" bestFit="1" customWidth="1"/>
    <col min="13321" max="13321" width="15.42578125" style="168" bestFit="1" customWidth="1"/>
    <col min="13322" max="13322" width="9.42578125" style="168" bestFit="1" customWidth="1"/>
    <col min="13323" max="13566" width="9.140625" style="168"/>
    <col min="13567" max="13567" width="19" style="168" customWidth="1"/>
    <col min="13568" max="13568" width="57.5703125" style="168" customWidth="1"/>
    <col min="13569" max="13569" width="16.42578125" style="168" customWidth="1"/>
    <col min="13570" max="13571" width="17.7109375" style="168" bestFit="1" customWidth="1"/>
    <col min="13572" max="13572" width="15.7109375" style="168" customWidth="1"/>
    <col min="13573" max="13573" width="15.7109375" style="168" bestFit="1" customWidth="1"/>
    <col min="13574" max="13574" width="19.7109375" style="168" customWidth="1"/>
    <col min="13575" max="13575" width="15.42578125" style="168" bestFit="1" customWidth="1"/>
    <col min="13576" max="13576" width="9.42578125" style="168" bestFit="1" customWidth="1"/>
    <col min="13577" max="13577" width="15.42578125" style="168" bestFit="1" customWidth="1"/>
    <col min="13578" max="13578" width="9.42578125" style="168" bestFit="1" customWidth="1"/>
    <col min="13579" max="13822" width="9.140625" style="168"/>
    <col min="13823" max="13823" width="19" style="168" customWidth="1"/>
    <col min="13824" max="13824" width="57.5703125" style="168" customWidth="1"/>
    <col min="13825" max="13825" width="16.42578125" style="168" customWidth="1"/>
    <col min="13826" max="13827" width="17.7109375" style="168" bestFit="1" customWidth="1"/>
    <col min="13828" max="13828" width="15.7109375" style="168" customWidth="1"/>
    <col min="13829" max="13829" width="15.7109375" style="168" bestFit="1" customWidth="1"/>
    <col min="13830" max="13830" width="19.7109375" style="168" customWidth="1"/>
    <col min="13831" max="13831" width="15.42578125" style="168" bestFit="1" customWidth="1"/>
    <col min="13832" max="13832" width="9.42578125" style="168" bestFit="1" customWidth="1"/>
    <col min="13833" max="13833" width="15.42578125" style="168" bestFit="1" customWidth="1"/>
    <col min="13834" max="13834" width="9.42578125" style="168" bestFit="1" customWidth="1"/>
    <col min="13835" max="14078" width="9.140625" style="168"/>
    <col min="14079" max="14079" width="19" style="168" customWidth="1"/>
    <col min="14080" max="14080" width="57.5703125" style="168" customWidth="1"/>
    <col min="14081" max="14081" width="16.42578125" style="168" customWidth="1"/>
    <col min="14082" max="14083" width="17.7109375" style="168" bestFit="1" customWidth="1"/>
    <col min="14084" max="14084" width="15.7109375" style="168" customWidth="1"/>
    <col min="14085" max="14085" width="15.7109375" style="168" bestFit="1" customWidth="1"/>
    <col min="14086" max="14086" width="19.7109375" style="168" customWidth="1"/>
    <col min="14087" max="14087" width="15.42578125" style="168" bestFit="1" customWidth="1"/>
    <col min="14088" max="14088" width="9.42578125" style="168" bestFit="1" customWidth="1"/>
    <col min="14089" max="14089" width="15.42578125" style="168" bestFit="1" customWidth="1"/>
    <col min="14090" max="14090" width="9.42578125" style="168" bestFit="1" customWidth="1"/>
    <col min="14091" max="14334" width="9.140625" style="168"/>
    <col min="14335" max="14335" width="19" style="168" customWidth="1"/>
    <col min="14336" max="14336" width="57.5703125" style="168" customWidth="1"/>
    <col min="14337" max="14337" width="16.42578125" style="168" customWidth="1"/>
    <col min="14338" max="14339" width="17.7109375" style="168" bestFit="1" customWidth="1"/>
    <col min="14340" max="14340" width="15.7109375" style="168" customWidth="1"/>
    <col min="14341" max="14341" width="15.7109375" style="168" bestFit="1" customWidth="1"/>
    <col min="14342" max="14342" width="19.7109375" style="168" customWidth="1"/>
    <col min="14343" max="14343" width="15.42578125" style="168" bestFit="1" customWidth="1"/>
    <col min="14344" max="14344" width="9.42578125" style="168" bestFit="1" customWidth="1"/>
    <col min="14345" max="14345" width="15.42578125" style="168" bestFit="1" customWidth="1"/>
    <col min="14346" max="14346" width="9.42578125" style="168" bestFit="1" customWidth="1"/>
    <col min="14347" max="14590" width="9.140625" style="168"/>
    <col min="14591" max="14591" width="19" style="168" customWidth="1"/>
    <col min="14592" max="14592" width="57.5703125" style="168" customWidth="1"/>
    <col min="14593" max="14593" width="16.42578125" style="168" customWidth="1"/>
    <col min="14594" max="14595" width="17.7109375" style="168" bestFit="1" customWidth="1"/>
    <col min="14596" max="14596" width="15.7109375" style="168" customWidth="1"/>
    <col min="14597" max="14597" width="15.7109375" style="168" bestFit="1" customWidth="1"/>
    <col min="14598" max="14598" width="19.7109375" style="168" customWidth="1"/>
    <col min="14599" max="14599" width="15.42578125" style="168" bestFit="1" customWidth="1"/>
    <col min="14600" max="14600" width="9.42578125" style="168" bestFit="1" customWidth="1"/>
    <col min="14601" max="14601" width="15.42578125" style="168" bestFit="1" customWidth="1"/>
    <col min="14602" max="14602" width="9.42578125" style="168" bestFit="1" customWidth="1"/>
    <col min="14603" max="14846" width="9.140625" style="168"/>
    <col min="14847" max="14847" width="19" style="168" customWidth="1"/>
    <col min="14848" max="14848" width="57.5703125" style="168" customWidth="1"/>
    <col min="14849" max="14849" width="16.42578125" style="168" customWidth="1"/>
    <col min="14850" max="14851" width="17.7109375" style="168" bestFit="1" customWidth="1"/>
    <col min="14852" max="14852" width="15.7109375" style="168" customWidth="1"/>
    <col min="14853" max="14853" width="15.7109375" style="168" bestFit="1" customWidth="1"/>
    <col min="14854" max="14854" width="19.7109375" style="168" customWidth="1"/>
    <col min="14855" max="14855" width="15.42578125" style="168" bestFit="1" customWidth="1"/>
    <col min="14856" max="14856" width="9.42578125" style="168" bestFit="1" customWidth="1"/>
    <col min="14857" max="14857" width="15.42578125" style="168" bestFit="1" customWidth="1"/>
    <col min="14858" max="14858" width="9.42578125" style="168" bestFit="1" customWidth="1"/>
    <col min="14859" max="15102" width="9.140625" style="168"/>
    <col min="15103" max="15103" width="19" style="168" customWidth="1"/>
    <col min="15104" max="15104" width="57.5703125" style="168" customWidth="1"/>
    <col min="15105" max="15105" width="16.42578125" style="168" customWidth="1"/>
    <col min="15106" max="15107" width="17.7109375" style="168" bestFit="1" customWidth="1"/>
    <col min="15108" max="15108" width="15.7109375" style="168" customWidth="1"/>
    <col min="15109" max="15109" width="15.7109375" style="168" bestFit="1" customWidth="1"/>
    <col min="15110" max="15110" width="19.7109375" style="168" customWidth="1"/>
    <col min="15111" max="15111" width="15.42578125" style="168" bestFit="1" customWidth="1"/>
    <col min="15112" max="15112" width="9.42578125" style="168" bestFit="1" customWidth="1"/>
    <col min="15113" max="15113" width="15.42578125" style="168" bestFit="1" customWidth="1"/>
    <col min="15114" max="15114" width="9.42578125" style="168" bestFit="1" customWidth="1"/>
    <col min="15115" max="15358" width="9.140625" style="168"/>
    <col min="15359" max="15359" width="19" style="168" customWidth="1"/>
    <col min="15360" max="15360" width="57.5703125" style="168" customWidth="1"/>
    <col min="15361" max="15361" width="16.42578125" style="168" customWidth="1"/>
    <col min="15362" max="15363" width="17.7109375" style="168" bestFit="1" customWidth="1"/>
    <col min="15364" max="15364" width="15.7109375" style="168" customWidth="1"/>
    <col min="15365" max="15365" width="15.7109375" style="168" bestFit="1" customWidth="1"/>
    <col min="15366" max="15366" width="19.7109375" style="168" customWidth="1"/>
    <col min="15367" max="15367" width="15.42578125" style="168" bestFit="1" customWidth="1"/>
    <col min="15368" max="15368" width="9.42578125" style="168" bestFit="1" customWidth="1"/>
    <col min="15369" max="15369" width="15.42578125" style="168" bestFit="1" customWidth="1"/>
    <col min="15370" max="15370" width="9.42578125" style="168" bestFit="1" customWidth="1"/>
    <col min="15371" max="15614" width="9.140625" style="168"/>
    <col min="15615" max="15615" width="19" style="168" customWidth="1"/>
    <col min="15616" max="15616" width="57.5703125" style="168" customWidth="1"/>
    <col min="15617" max="15617" width="16.42578125" style="168" customWidth="1"/>
    <col min="15618" max="15619" width="17.7109375" style="168" bestFit="1" customWidth="1"/>
    <col min="15620" max="15620" width="15.7109375" style="168" customWidth="1"/>
    <col min="15621" max="15621" width="15.7109375" style="168" bestFit="1" customWidth="1"/>
    <col min="15622" max="15622" width="19.7109375" style="168" customWidth="1"/>
    <col min="15623" max="15623" width="15.42578125" style="168" bestFit="1" customWidth="1"/>
    <col min="15624" max="15624" width="9.42578125" style="168" bestFit="1" customWidth="1"/>
    <col min="15625" max="15625" width="15.42578125" style="168" bestFit="1" customWidth="1"/>
    <col min="15626" max="15626" width="9.42578125" style="168" bestFit="1" customWidth="1"/>
    <col min="15627" max="15870" width="9.140625" style="168"/>
    <col min="15871" max="15871" width="19" style="168" customWidth="1"/>
    <col min="15872" max="15872" width="57.5703125" style="168" customWidth="1"/>
    <col min="15873" max="15873" width="16.42578125" style="168" customWidth="1"/>
    <col min="15874" max="15875" width="17.7109375" style="168" bestFit="1" customWidth="1"/>
    <col min="15876" max="15876" width="15.7109375" style="168" customWidth="1"/>
    <col min="15877" max="15877" width="15.7109375" style="168" bestFit="1" customWidth="1"/>
    <col min="15878" max="15878" width="19.7109375" style="168" customWidth="1"/>
    <col min="15879" max="15879" width="15.42578125" style="168" bestFit="1" customWidth="1"/>
    <col min="15880" max="15880" width="9.42578125" style="168" bestFit="1" customWidth="1"/>
    <col min="15881" max="15881" width="15.42578125" style="168" bestFit="1" customWidth="1"/>
    <col min="15882" max="15882" width="9.42578125" style="168" bestFit="1" customWidth="1"/>
    <col min="15883" max="16126" width="9.140625" style="168"/>
    <col min="16127" max="16127" width="19" style="168" customWidth="1"/>
    <col min="16128" max="16128" width="57.5703125" style="168" customWidth="1"/>
    <col min="16129" max="16129" width="16.42578125" style="168" customWidth="1"/>
    <col min="16130" max="16131" width="17.7109375" style="168" bestFit="1" customWidth="1"/>
    <col min="16132" max="16132" width="15.7109375" style="168" customWidth="1"/>
    <col min="16133" max="16133" width="15.7109375" style="168" bestFit="1" customWidth="1"/>
    <col min="16134" max="16134" width="19.7109375" style="168" customWidth="1"/>
    <col min="16135" max="16135" width="15.42578125" style="168" bestFit="1" customWidth="1"/>
    <col min="16136" max="16136" width="9.42578125" style="168" bestFit="1" customWidth="1"/>
    <col min="16137" max="16137" width="15.42578125" style="168" bestFit="1" customWidth="1"/>
    <col min="16138" max="16138" width="9.42578125" style="168" bestFit="1" customWidth="1"/>
    <col min="16139" max="16384" width="9.140625" style="168"/>
  </cols>
  <sheetData>
    <row r="1" spans="1:13" ht="20.25" hidden="1" customHeight="1" x14ac:dyDescent="0.25">
      <c r="A1" s="165"/>
      <c r="B1" s="165"/>
      <c r="C1" s="165"/>
      <c r="D1" s="165"/>
      <c r="E1" s="165"/>
      <c r="F1" s="165"/>
      <c r="G1" s="166"/>
      <c r="H1" s="165"/>
      <c r="I1" s="165"/>
      <c r="J1" s="167"/>
      <c r="K1" s="167"/>
      <c r="L1" s="167"/>
      <c r="M1" s="167"/>
    </row>
    <row r="2" spans="1:13" ht="15.75" hidden="1" customHeight="1" x14ac:dyDescent="0.25">
      <c r="A2" s="269"/>
      <c r="B2" s="269"/>
      <c r="C2" s="269"/>
      <c r="D2" s="269"/>
      <c r="E2" s="269"/>
      <c r="F2" s="269"/>
      <c r="G2" s="269"/>
      <c r="H2" s="269"/>
      <c r="I2" s="269"/>
      <c r="J2" s="167"/>
      <c r="K2" s="167"/>
      <c r="L2" s="167"/>
      <c r="M2" s="167"/>
    </row>
    <row r="3" spans="1:13" ht="18" hidden="1" customHeight="1" x14ac:dyDescent="0.25">
      <c r="A3" s="165"/>
      <c r="B3" s="165"/>
      <c r="C3" s="165"/>
      <c r="D3" s="165"/>
      <c r="E3" s="165"/>
      <c r="F3" s="165"/>
      <c r="G3" s="169"/>
      <c r="H3" s="170"/>
      <c r="I3" s="170"/>
      <c r="J3" s="167"/>
      <c r="K3" s="167"/>
      <c r="L3" s="167"/>
      <c r="M3" s="167"/>
    </row>
    <row r="4" spans="1:13" x14ac:dyDescent="0.25">
      <c r="A4" s="165"/>
      <c r="B4" s="165"/>
      <c r="C4" s="165"/>
      <c r="D4" s="165"/>
      <c r="E4" s="165"/>
      <c r="F4" s="165"/>
      <c r="G4" s="169"/>
      <c r="H4" s="170"/>
      <c r="I4" s="170"/>
      <c r="J4" s="167"/>
      <c r="K4" s="167"/>
      <c r="L4" s="167"/>
      <c r="M4" s="167"/>
    </row>
    <row r="5" spans="1:13" ht="15.75" customHeight="1" x14ac:dyDescent="0.25">
      <c r="A5" s="269" t="s">
        <v>50</v>
      </c>
      <c r="B5" s="269"/>
      <c r="C5" s="269"/>
      <c r="D5" s="269"/>
      <c r="E5" s="269"/>
      <c r="F5" s="269"/>
      <c r="G5" s="164"/>
      <c r="H5" s="115"/>
      <c r="I5" s="115"/>
      <c r="J5" s="167"/>
      <c r="K5" s="167"/>
      <c r="L5" s="167"/>
      <c r="M5" s="167"/>
    </row>
    <row r="6" spans="1:13" x14ac:dyDescent="0.25">
      <c r="A6" s="165"/>
      <c r="B6" s="165"/>
      <c r="C6" s="165"/>
      <c r="D6" s="165"/>
      <c r="E6" s="165"/>
      <c r="F6" s="165"/>
      <c r="G6" s="169"/>
      <c r="H6" s="170"/>
      <c r="I6" s="170"/>
      <c r="J6" s="167"/>
      <c r="K6" s="167"/>
      <c r="L6" s="167"/>
      <c r="M6" s="167"/>
    </row>
    <row r="7" spans="1:13" s="174" customFormat="1" ht="63" x14ac:dyDescent="0.25">
      <c r="A7" s="270" t="s">
        <v>3</v>
      </c>
      <c r="B7" s="270"/>
      <c r="C7" s="171" t="s">
        <v>541</v>
      </c>
      <c r="D7" s="171" t="s">
        <v>543</v>
      </c>
      <c r="E7" s="171" t="s">
        <v>544</v>
      </c>
      <c r="F7" s="171" t="s">
        <v>534</v>
      </c>
      <c r="G7" s="171" t="s">
        <v>610</v>
      </c>
      <c r="H7" s="172"/>
      <c r="I7" s="173"/>
      <c r="J7" s="173"/>
      <c r="K7" s="173"/>
      <c r="L7" s="173"/>
      <c r="M7" s="173"/>
    </row>
    <row r="8" spans="1:13" s="174" customFormat="1" ht="12.75" customHeight="1" x14ac:dyDescent="0.25">
      <c r="A8" s="270">
        <v>1</v>
      </c>
      <c r="B8" s="270"/>
      <c r="C8" s="175">
        <v>2</v>
      </c>
      <c r="D8" s="175">
        <v>3</v>
      </c>
      <c r="E8" s="175">
        <v>4</v>
      </c>
      <c r="F8" s="175">
        <v>5</v>
      </c>
      <c r="G8" s="175">
        <v>7</v>
      </c>
      <c r="H8" s="176"/>
      <c r="I8" s="177"/>
      <c r="J8" s="177"/>
      <c r="K8" s="173"/>
      <c r="L8" s="173"/>
      <c r="M8" s="173"/>
    </row>
    <row r="9" spans="1:13" ht="15" customHeight="1" x14ac:dyDescent="0.25">
      <c r="A9" s="178" t="s">
        <v>24</v>
      </c>
      <c r="B9" s="178" t="s">
        <v>23</v>
      </c>
      <c r="C9" s="179" t="s">
        <v>25</v>
      </c>
      <c r="D9" s="179" t="s">
        <v>25</v>
      </c>
      <c r="E9" s="179" t="s">
        <v>25</v>
      </c>
      <c r="F9" s="179" t="s">
        <v>23</v>
      </c>
      <c r="G9" s="179" t="s">
        <v>23</v>
      </c>
      <c r="H9" s="180"/>
      <c r="I9" s="181"/>
      <c r="J9" s="181"/>
      <c r="K9" s="181"/>
      <c r="L9" s="181"/>
      <c r="M9" s="181"/>
    </row>
    <row r="10" spans="1:13" ht="22.5" customHeight="1" x14ac:dyDescent="0.25">
      <c r="A10" s="182" t="s">
        <v>26</v>
      </c>
      <c r="B10" s="182" t="s">
        <v>23</v>
      </c>
      <c r="C10" s="183">
        <f>+C11+C14+C16+C18+C42+C44+C46</f>
        <v>2839468.8000000003</v>
      </c>
      <c r="D10" s="183">
        <f t="shared" ref="D10" si="0">+D11+D14+D16+D18+D42+D44+D46</f>
        <v>6075755</v>
      </c>
      <c r="E10" s="183">
        <f>+E11+E14+E16+E18+E42+E44+E46</f>
        <v>3232873.84</v>
      </c>
      <c r="F10" s="183">
        <f t="shared" ref="F10:F81" si="1">+E10/C10*100</f>
        <v>113.85488158911976</v>
      </c>
      <c r="G10" s="183">
        <f>+E10/D10*100</f>
        <v>53.209417430426342</v>
      </c>
      <c r="H10" s="184"/>
      <c r="I10" s="185"/>
      <c r="J10" s="185"/>
      <c r="K10" s="185"/>
      <c r="L10" s="185"/>
      <c r="M10" s="185"/>
    </row>
    <row r="11" spans="1:13" x14ac:dyDescent="0.25">
      <c r="A11" s="186" t="s">
        <v>51</v>
      </c>
      <c r="B11" s="187" t="s">
        <v>52</v>
      </c>
      <c r="C11" s="188">
        <f>+C12+C13</f>
        <v>2377453.17</v>
      </c>
      <c r="D11" s="188">
        <f>+D12+D13</f>
        <v>4836113</v>
      </c>
      <c r="E11" s="188">
        <f>+E12+E13</f>
        <v>2374036.4899999998</v>
      </c>
      <c r="F11" s="188">
        <f t="shared" si="1"/>
        <v>99.856288231326118</v>
      </c>
      <c r="G11" s="188">
        <f t="shared" ref="G11:G56" si="2">+E11/D11*100</f>
        <v>49.089764651901227</v>
      </c>
      <c r="H11" s="184"/>
      <c r="I11" s="185"/>
      <c r="J11" s="185"/>
      <c r="K11" s="185"/>
      <c r="L11" s="185"/>
      <c r="M11" s="185"/>
    </row>
    <row r="12" spans="1:13" x14ac:dyDescent="0.25">
      <c r="A12" s="189" t="s">
        <v>53</v>
      </c>
      <c r="B12" s="190" t="s">
        <v>52</v>
      </c>
      <c r="C12" s="191">
        <v>2377453.17</v>
      </c>
      <c r="D12" s="191">
        <v>4836113</v>
      </c>
      <c r="E12" s="191">
        <v>2370738.84</v>
      </c>
      <c r="F12" s="191">
        <f t="shared" si="1"/>
        <v>99.717583080721624</v>
      </c>
      <c r="G12" s="192">
        <f t="shared" si="2"/>
        <v>49.021576625690919</v>
      </c>
      <c r="H12" s="180"/>
      <c r="I12" s="181"/>
      <c r="J12" s="181"/>
      <c r="K12" s="181"/>
      <c r="L12" s="181"/>
      <c r="M12" s="181"/>
    </row>
    <row r="13" spans="1:13" ht="31.5" x14ac:dyDescent="0.25">
      <c r="A13" s="193">
        <v>12</v>
      </c>
      <c r="B13" s="190" t="s">
        <v>64</v>
      </c>
      <c r="C13" s="191"/>
      <c r="D13" s="191"/>
      <c r="E13" s="191">
        <v>3297.65</v>
      </c>
      <c r="F13" s="191">
        <v>0</v>
      </c>
      <c r="G13" s="188">
        <v>0</v>
      </c>
      <c r="H13" s="180"/>
      <c r="I13" s="181"/>
      <c r="J13" s="181"/>
      <c r="K13" s="181"/>
      <c r="L13" s="181"/>
      <c r="M13" s="181"/>
    </row>
    <row r="14" spans="1:13" x14ac:dyDescent="0.25">
      <c r="A14" s="186" t="s">
        <v>71</v>
      </c>
      <c r="B14" s="187" t="s">
        <v>470</v>
      </c>
      <c r="C14" s="188">
        <f t="shared" ref="C14:D14" si="3">+C15</f>
        <v>51077.27</v>
      </c>
      <c r="D14" s="188">
        <f t="shared" si="3"/>
        <v>90000</v>
      </c>
      <c r="E14" s="188">
        <f>+E15</f>
        <v>91786.81</v>
      </c>
      <c r="F14" s="188">
        <f t="shared" si="1"/>
        <v>179.70187130204886</v>
      </c>
      <c r="G14" s="192">
        <f t="shared" si="2"/>
        <v>101.98534444444445</v>
      </c>
      <c r="H14" s="184"/>
      <c r="I14" s="185"/>
      <c r="J14" s="185"/>
      <c r="K14" s="185"/>
      <c r="L14" s="185"/>
      <c r="M14" s="185"/>
    </row>
    <row r="15" spans="1:13" x14ac:dyDescent="0.25">
      <c r="A15" s="189" t="s">
        <v>73</v>
      </c>
      <c r="B15" s="190" t="s">
        <v>470</v>
      </c>
      <c r="C15" s="191">
        <v>51077.27</v>
      </c>
      <c r="D15" s="191">
        <v>90000</v>
      </c>
      <c r="E15" s="191">
        <v>91786.81</v>
      </c>
      <c r="F15" s="191">
        <f t="shared" si="1"/>
        <v>179.70187130204886</v>
      </c>
      <c r="G15" s="188">
        <f t="shared" si="2"/>
        <v>101.98534444444445</v>
      </c>
      <c r="H15" s="180"/>
      <c r="I15" s="181"/>
      <c r="J15" s="181"/>
      <c r="K15" s="181"/>
      <c r="L15" s="181"/>
      <c r="M15" s="181"/>
    </row>
    <row r="16" spans="1:13" ht="31.5" x14ac:dyDescent="0.25">
      <c r="A16" s="186" t="s">
        <v>54</v>
      </c>
      <c r="B16" s="187" t="s">
        <v>55</v>
      </c>
      <c r="C16" s="188">
        <f t="shared" ref="C16:D16" si="4">+C17</f>
        <v>164584.87</v>
      </c>
      <c r="D16" s="188">
        <f t="shared" si="4"/>
        <v>225000</v>
      </c>
      <c r="E16" s="188">
        <f>+E17</f>
        <v>15457.62</v>
      </c>
      <c r="F16" s="188">
        <f t="shared" si="1"/>
        <v>9.3918839562834666</v>
      </c>
      <c r="G16" s="192">
        <f t="shared" si="2"/>
        <v>6.8700533333333338</v>
      </c>
      <c r="H16" s="184"/>
      <c r="I16" s="185"/>
      <c r="J16" s="185"/>
      <c r="K16" s="185"/>
      <c r="L16" s="185"/>
      <c r="M16" s="185"/>
    </row>
    <row r="17" spans="1:13" ht="31.5" x14ac:dyDescent="0.25">
      <c r="A17" s="189" t="s">
        <v>57</v>
      </c>
      <c r="B17" s="190" t="s">
        <v>58</v>
      </c>
      <c r="C17" s="191">
        <v>164584.87</v>
      </c>
      <c r="D17" s="191">
        <v>225000</v>
      </c>
      <c r="E17" s="191">
        <v>15457.62</v>
      </c>
      <c r="F17" s="191">
        <f t="shared" si="1"/>
        <v>9.3918839562834666</v>
      </c>
      <c r="G17" s="188">
        <f t="shared" si="2"/>
        <v>6.8700533333333338</v>
      </c>
      <c r="H17" s="180"/>
      <c r="I17" s="181"/>
      <c r="J17" s="181"/>
      <c r="K17" s="181"/>
      <c r="L17" s="181"/>
      <c r="M17" s="181"/>
    </row>
    <row r="18" spans="1:13" x14ac:dyDescent="0.25">
      <c r="A18" s="186" t="s">
        <v>59</v>
      </c>
      <c r="B18" s="187" t="s">
        <v>60</v>
      </c>
      <c r="C18" s="188">
        <f>C19+C27+C33+C34+C38+C39+C40+C41</f>
        <v>233737.16</v>
      </c>
      <c r="D18" s="188">
        <f t="shared" ref="D18:E18" si="5">D19+D27+D33+D34+D38+D39+D40+D41</f>
        <v>827794</v>
      </c>
      <c r="E18" s="188">
        <f t="shared" si="5"/>
        <v>700795.04</v>
      </c>
      <c r="F18" s="188">
        <f t="shared" si="1"/>
        <v>299.82183406352675</v>
      </c>
      <c r="G18" s="192">
        <f t="shared" si="2"/>
        <v>84.658144417572487</v>
      </c>
      <c r="H18" s="184"/>
      <c r="I18" s="185"/>
      <c r="J18" s="185"/>
      <c r="K18" s="185"/>
      <c r="L18" s="185"/>
      <c r="M18" s="185"/>
    </row>
    <row r="19" spans="1:13" s="199" customFormat="1" x14ac:dyDescent="0.25">
      <c r="A19" s="194">
        <v>50</v>
      </c>
      <c r="B19" s="195" t="s">
        <v>545</v>
      </c>
      <c r="C19" s="196">
        <f>C20+C21+C22+C23+C24+C25+C26</f>
        <v>0</v>
      </c>
      <c r="D19" s="196">
        <f t="shared" ref="D19:E19" si="6">D20+D21+D22+D23+D24+D25+D26</f>
        <v>434669</v>
      </c>
      <c r="E19" s="196">
        <f t="shared" si="6"/>
        <v>344101.7</v>
      </c>
      <c r="F19" s="191" t="e">
        <f t="shared" si="1"/>
        <v>#DIV/0!</v>
      </c>
      <c r="G19" s="192">
        <f t="shared" si="2"/>
        <v>79.16407657320859</v>
      </c>
      <c r="H19" s="197"/>
      <c r="I19" s="198"/>
      <c r="J19" s="198"/>
      <c r="K19" s="198"/>
      <c r="L19" s="198"/>
      <c r="M19" s="198"/>
    </row>
    <row r="20" spans="1:13" s="199" customFormat="1" ht="47.25" x14ac:dyDescent="0.25">
      <c r="A20" s="200">
        <v>5011</v>
      </c>
      <c r="B20" s="201" t="s">
        <v>546</v>
      </c>
      <c r="C20" s="191"/>
      <c r="D20" s="191">
        <v>434669</v>
      </c>
      <c r="E20" s="191">
        <v>296647.57</v>
      </c>
      <c r="F20" s="191">
        <v>0</v>
      </c>
      <c r="G20" s="192">
        <f t="shared" si="2"/>
        <v>68.246773982041503</v>
      </c>
      <c r="H20" s="197"/>
      <c r="I20" s="198"/>
      <c r="J20" s="198"/>
      <c r="K20" s="198"/>
      <c r="L20" s="198"/>
      <c r="M20" s="198"/>
    </row>
    <row r="21" spans="1:13" s="199" customFormat="1" ht="78.75" x14ac:dyDescent="0.25">
      <c r="A21" s="200">
        <v>5012</v>
      </c>
      <c r="B21" s="201" t="s">
        <v>547</v>
      </c>
      <c r="C21" s="191"/>
      <c r="D21" s="191"/>
      <c r="E21" s="191"/>
      <c r="F21" s="191">
        <v>0</v>
      </c>
      <c r="G21" s="192">
        <v>0</v>
      </c>
      <c r="H21" s="197"/>
      <c r="I21" s="198"/>
      <c r="J21" s="198"/>
      <c r="K21" s="198"/>
      <c r="L21" s="198"/>
      <c r="M21" s="198"/>
    </row>
    <row r="22" spans="1:13" ht="47.25" x14ac:dyDescent="0.25">
      <c r="A22" s="202">
        <v>5041</v>
      </c>
      <c r="B22" s="190" t="s">
        <v>548</v>
      </c>
      <c r="C22" s="191"/>
      <c r="D22" s="191"/>
      <c r="E22" s="191"/>
      <c r="F22" s="191">
        <v>0</v>
      </c>
      <c r="G22" s="192">
        <v>0</v>
      </c>
      <c r="H22" s="181"/>
      <c r="I22" s="181"/>
      <c r="J22" s="181"/>
      <c r="K22" s="181"/>
      <c r="L22" s="181"/>
      <c r="M22" s="181"/>
    </row>
    <row r="23" spans="1:13" ht="63" x14ac:dyDescent="0.25">
      <c r="A23" s="202">
        <v>5043</v>
      </c>
      <c r="B23" s="190" t="s">
        <v>549</v>
      </c>
      <c r="C23" s="191"/>
      <c r="D23" s="191"/>
      <c r="E23" s="191">
        <v>47454.13</v>
      </c>
      <c r="F23" s="191">
        <v>0</v>
      </c>
      <c r="G23" s="188">
        <v>0</v>
      </c>
      <c r="H23" s="181"/>
      <c r="I23" s="181"/>
      <c r="J23" s="181"/>
      <c r="K23" s="181"/>
      <c r="L23" s="181"/>
      <c r="M23" s="181"/>
    </row>
    <row r="24" spans="1:13" ht="47.25" x14ac:dyDescent="0.25">
      <c r="A24" s="202">
        <v>5052</v>
      </c>
      <c r="B24" s="190" t="s">
        <v>550</v>
      </c>
      <c r="C24" s="191"/>
      <c r="D24" s="191"/>
      <c r="E24" s="191"/>
      <c r="F24" s="191">
        <v>0</v>
      </c>
      <c r="G24" s="192">
        <v>0</v>
      </c>
      <c r="H24" s="181"/>
      <c r="I24" s="181"/>
      <c r="J24" s="181"/>
      <c r="K24" s="181"/>
      <c r="L24" s="181"/>
      <c r="M24" s="181"/>
    </row>
    <row r="25" spans="1:13" ht="63" x14ac:dyDescent="0.25">
      <c r="A25" s="202">
        <v>50810</v>
      </c>
      <c r="B25" s="190" t="s">
        <v>551</v>
      </c>
      <c r="C25" s="191"/>
      <c r="D25" s="191"/>
      <c r="E25" s="191"/>
      <c r="F25" s="191">
        <v>0</v>
      </c>
      <c r="G25" s="188">
        <v>0</v>
      </c>
      <c r="H25" s="181"/>
      <c r="I25" s="181"/>
      <c r="J25" s="181"/>
      <c r="K25" s="181"/>
      <c r="L25" s="181"/>
      <c r="M25" s="181"/>
    </row>
    <row r="26" spans="1:13" ht="63" x14ac:dyDescent="0.25">
      <c r="A26" s="202">
        <v>50815</v>
      </c>
      <c r="B26" s="190" t="s">
        <v>552</v>
      </c>
      <c r="C26" s="191"/>
      <c r="D26" s="191"/>
      <c r="E26" s="191"/>
      <c r="F26" s="191">
        <v>0</v>
      </c>
      <c r="G26" s="192">
        <v>0</v>
      </c>
      <c r="H26" s="181"/>
      <c r="I26" s="181"/>
      <c r="J26" s="181"/>
      <c r="K26" s="181"/>
      <c r="L26" s="181"/>
      <c r="M26" s="181"/>
    </row>
    <row r="27" spans="1:13" x14ac:dyDescent="0.25">
      <c r="A27" s="203">
        <v>51</v>
      </c>
      <c r="B27" s="204" t="s">
        <v>553</v>
      </c>
      <c r="C27" s="205">
        <f>C28+C29+C30+C31+C32</f>
        <v>1555.85</v>
      </c>
      <c r="D27" s="205">
        <f t="shared" ref="D27:E27" si="7">D28+D29+D30+D31+D32</f>
        <v>0</v>
      </c>
      <c r="E27" s="205">
        <f t="shared" si="7"/>
        <v>17346</v>
      </c>
      <c r="F27" s="191">
        <f t="shared" si="1"/>
        <v>1114.8889674454479</v>
      </c>
      <c r="G27" s="183">
        <v>0</v>
      </c>
      <c r="H27" s="181"/>
      <c r="I27" s="181"/>
      <c r="J27" s="181"/>
      <c r="K27" s="181"/>
      <c r="L27" s="181"/>
      <c r="M27" s="181"/>
    </row>
    <row r="28" spans="1:13" ht="31.5" x14ac:dyDescent="0.25">
      <c r="A28" s="189">
        <v>51000</v>
      </c>
      <c r="B28" s="190" t="s">
        <v>554</v>
      </c>
      <c r="C28" s="191">
        <v>1555.85</v>
      </c>
      <c r="D28" s="191"/>
      <c r="E28" s="191">
        <v>17346</v>
      </c>
      <c r="F28" s="191">
        <f t="shared" si="1"/>
        <v>1114.8889674454479</v>
      </c>
      <c r="G28" s="188">
        <v>0</v>
      </c>
      <c r="H28" s="181"/>
      <c r="I28" s="181"/>
      <c r="J28" s="181"/>
      <c r="K28" s="181"/>
      <c r="L28" s="181"/>
      <c r="M28" s="181"/>
    </row>
    <row r="29" spans="1:13" ht="63" x14ac:dyDescent="0.25">
      <c r="A29" s="189">
        <v>51011</v>
      </c>
      <c r="B29" s="190" t="s">
        <v>555</v>
      </c>
      <c r="C29" s="191"/>
      <c r="D29" s="191"/>
      <c r="E29" s="191"/>
      <c r="F29" s="191">
        <v>0</v>
      </c>
      <c r="G29" s="192">
        <v>0</v>
      </c>
      <c r="H29" s="181"/>
      <c r="I29" s="181"/>
      <c r="J29" s="181"/>
      <c r="K29" s="181"/>
      <c r="L29" s="181"/>
      <c r="M29" s="181"/>
    </row>
    <row r="30" spans="1:13" ht="47.25" x14ac:dyDescent="0.25">
      <c r="A30" s="189">
        <v>51031</v>
      </c>
      <c r="B30" s="190" t="s">
        <v>556</v>
      </c>
      <c r="C30" s="191"/>
      <c r="D30" s="191"/>
      <c r="E30" s="191"/>
      <c r="F30" s="191">
        <v>0</v>
      </c>
      <c r="G30" s="192">
        <v>0</v>
      </c>
      <c r="H30" s="181"/>
      <c r="I30" s="181"/>
      <c r="J30" s="181"/>
      <c r="K30" s="181"/>
      <c r="L30" s="181"/>
      <c r="M30" s="181"/>
    </row>
    <row r="31" spans="1:13" ht="63" x14ac:dyDescent="0.25">
      <c r="A31" s="189">
        <v>51043</v>
      </c>
      <c r="B31" s="190" t="s">
        <v>557</v>
      </c>
      <c r="C31" s="206"/>
      <c r="D31" s="191"/>
      <c r="E31" s="191"/>
      <c r="F31" s="191">
        <v>0</v>
      </c>
      <c r="G31" s="188">
        <v>0</v>
      </c>
      <c r="H31" s="181"/>
      <c r="I31" s="181"/>
      <c r="J31" s="181"/>
      <c r="K31" s="181"/>
      <c r="L31" s="181"/>
      <c r="M31" s="181"/>
    </row>
    <row r="32" spans="1:13" ht="63" x14ac:dyDescent="0.25">
      <c r="A32" s="189">
        <v>51081</v>
      </c>
      <c r="B32" s="190" t="s">
        <v>558</v>
      </c>
      <c r="C32" s="191"/>
      <c r="D32" s="191"/>
      <c r="E32" s="191"/>
      <c r="F32" s="191">
        <v>0</v>
      </c>
      <c r="G32" s="192">
        <v>0</v>
      </c>
      <c r="H32" s="181"/>
      <c r="I32" s="181"/>
      <c r="J32" s="181"/>
      <c r="K32" s="181"/>
      <c r="L32" s="181"/>
      <c r="M32" s="181"/>
    </row>
    <row r="33" spans="1:13" x14ac:dyDescent="0.25">
      <c r="A33" s="207">
        <v>52</v>
      </c>
      <c r="B33" s="204" t="s">
        <v>559</v>
      </c>
      <c r="C33" s="205">
        <v>232181.31</v>
      </c>
      <c r="D33" s="205">
        <v>0</v>
      </c>
      <c r="E33" s="205">
        <v>800</v>
      </c>
      <c r="F33" s="191">
        <f t="shared" si="1"/>
        <v>0.34455831091658501</v>
      </c>
      <c r="G33" s="188">
        <v>0</v>
      </c>
      <c r="H33" s="181"/>
      <c r="I33" s="181"/>
      <c r="J33" s="181"/>
      <c r="K33" s="181"/>
      <c r="L33" s="181"/>
      <c r="M33" s="181"/>
    </row>
    <row r="34" spans="1:13" x14ac:dyDescent="0.25">
      <c r="A34" s="207">
        <v>53</v>
      </c>
      <c r="B34" s="204" t="s">
        <v>590</v>
      </c>
      <c r="C34" s="205">
        <f>C35+C36+C37</f>
        <v>0</v>
      </c>
      <c r="D34" s="205">
        <f t="shared" ref="D34:E34" si="8">D35+D36+D37</f>
        <v>0</v>
      </c>
      <c r="E34" s="205">
        <f t="shared" si="8"/>
        <v>699.61</v>
      </c>
      <c r="F34" s="191">
        <v>0</v>
      </c>
      <c r="G34" s="192">
        <v>0</v>
      </c>
      <c r="H34" s="181"/>
      <c r="I34" s="181"/>
      <c r="J34" s="181"/>
      <c r="K34" s="181"/>
      <c r="L34" s="181"/>
      <c r="M34" s="181"/>
    </row>
    <row r="35" spans="1:13" ht="31.5" x14ac:dyDescent="0.25">
      <c r="A35" s="189">
        <v>531</v>
      </c>
      <c r="B35" s="190" t="s">
        <v>561</v>
      </c>
      <c r="C35" s="191"/>
      <c r="D35" s="191"/>
      <c r="E35" s="191"/>
      <c r="F35" s="191">
        <v>0</v>
      </c>
      <c r="G35" s="188">
        <v>0</v>
      </c>
      <c r="H35" s="181"/>
      <c r="I35" s="181"/>
      <c r="J35" s="181"/>
      <c r="K35" s="181"/>
      <c r="L35" s="181"/>
      <c r="M35" s="181"/>
    </row>
    <row r="36" spans="1:13" ht="78.75" x14ac:dyDescent="0.25">
      <c r="A36" s="189">
        <v>532</v>
      </c>
      <c r="B36" s="190" t="s">
        <v>562</v>
      </c>
      <c r="C36" s="191"/>
      <c r="D36" s="191"/>
      <c r="E36" s="191"/>
      <c r="F36" s="191">
        <v>0</v>
      </c>
      <c r="G36" s="192">
        <v>0</v>
      </c>
      <c r="H36" s="181"/>
      <c r="I36" s="181"/>
      <c r="J36" s="181"/>
      <c r="K36" s="181"/>
      <c r="L36" s="181"/>
      <c r="M36" s="181"/>
    </row>
    <row r="37" spans="1:13" x14ac:dyDescent="0.25">
      <c r="A37" s="189">
        <v>533</v>
      </c>
      <c r="B37" s="190" t="s">
        <v>563</v>
      </c>
      <c r="C37" s="191"/>
      <c r="D37" s="191"/>
      <c r="E37" s="191">
        <v>699.61</v>
      </c>
      <c r="F37" s="191">
        <v>0</v>
      </c>
      <c r="G37" s="192">
        <v>0</v>
      </c>
      <c r="H37" s="181"/>
      <c r="I37" s="181"/>
      <c r="J37" s="181"/>
      <c r="K37" s="181"/>
      <c r="L37" s="181"/>
      <c r="M37" s="181"/>
    </row>
    <row r="38" spans="1:13" ht="31.5" x14ac:dyDescent="0.25">
      <c r="A38" s="207">
        <v>561</v>
      </c>
      <c r="B38" s="204" t="s">
        <v>564</v>
      </c>
      <c r="C38" s="191"/>
      <c r="D38" s="191"/>
      <c r="E38" s="191"/>
      <c r="F38" s="191">
        <v>0</v>
      </c>
      <c r="G38" s="192">
        <v>0</v>
      </c>
      <c r="H38" s="181"/>
      <c r="I38" s="181"/>
      <c r="J38" s="181"/>
      <c r="K38" s="181"/>
      <c r="L38" s="181"/>
      <c r="M38" s="181"/>
    </row>
    <row r="39" spans="1:13" ht="47.25" x14ac:dyDescent="0.25">
      <c r="A39" s="207">
        <v>563</v>
      </c>
      <c r="B39" s="204" t="s">
        <v>565</v>
      </c>
      <c r="C39" s="191"/>
      <c r="D39" s="191"/>
      <c r="E39" s="191">
        <v>39955.85</v>
      </c>
      <c r="F39" s="191">
        <v>0</v>
      </c>
      <c r="G39" s="192">
        <v>0</v>
      </c>
      <c r="H39" s="181"/>
      <c r="I39" s="181"/>
      <c r="J39" s="181"/>
      <c r="K39" s="181"/>
      <c r="L39" s="181"/>
      <c r="M39" s="181"/>
    </row>
    <row r="40" spans="1:13" ht="63" x14ac:dyDescent="0.25">
      <c r="A40" s="207">
        <v>573</v>
      </c>
      <c r="B40" s="204" t="s">
        <v>566</v>
      </c>
      <c r="C40" s="191"/>
      <c r="D40" s="191"/>
      <c r="E40" s="191"/>
      <c r="F40" s="191">
        <v>0</v>
      </c>
      <c r="G40" s="192">
        <v>0</v>
      </c>
      <c r="H40" s="181"/>
      <c r="I40" s="181"/>
      <c r="J40" s="181"/>
      <c r="K40" s="181"/>
      <c r="L40" s="181"/>
      <c r="M40" s="181"/>
    </row>
    <row r="41" spans="1:13" ht="31.5" x14ac:dyDescent="0.25">
      <c r="A41" s="207">
        <v>581</v>
      </c>
      <c r="B41" s="204" t="s">
        <v>567</v>
      </c>
      <c r="C41" s="191"/>
      <c r="D41" s="191">
        <v>393125</v>
      </c>
      <c r="E41" s="191">
        <v>297891.88</v>
      </c>
      <c r="F41" s="191">
        <v>0</v>
      </c>
      <c r="G41" s="188">
        <f t="shared" si="2"/>
        <v>75.775358982511918</v>
      </c>
      <c r="H41" s="181"/>
      <c r="I41" s="181"/>
      <c r="J41" s="181"/>
      <c r="K41" s="181"/>
      <c r="L41" s="181"/>
      <c r="M41" s="181"/>
    </row>
    <row r="42" spans="1:13" x14ac:dyDescent="0.25">
      <c r="A42" s="186" t="s">
        <v>27</v>
      </c>
      <c r="B42" s="187" t="s">
        <v>471</v>
      </c>
      <c r="C42" s="188">
        <f t="shared" ref="C42:E42" si="9">+C43</f>
        <v>12616.33</v>
      </c>
      <c r="D42" s="188">
        <f t="shared" si="9"/>
        <v>96848</v>
      </c>
      <c r="E42" s="188">
        <f t="shared" si="9"/>
        <v>50797.88</v>
      </c>
      <c r="F42" s="188">
        <f t="shared" si="1"/>
        <v>402.63594880603148</v>
      </c>
      <c r="G42" s="192">
        <f t="shared" si="2"/>
        <v>52.451139930612911</v>
      </c>
      <c r="H42" s="185"/>
      <c r="I42" s="185"/>
      <c r="J42" s="185"/>
      <c r="K42" s="185"/>
      <c r="L42" s="185"/>
      <c r="M42" s="185"/>
    </row>
    <row r="43" spans="1:13" x14ac:dyDescent="0.25">
      <c r="A43" s="189" t="s">
        <v>29</v>
      </c>
      <c r="B43" s="190" t="s">
        <v>471</v>
      </c>
      <c r="C43" s="191">
        <v>12616.33</v>
      </c>
      <c r="D43" s="191">
        <v>96848</v>
      </c>
      <c r="E43" s="191">
        <v>50797.88</v>
      </c>
      <c r="F43" s="191">
        <f t="shared" si="1"/>
        <v>402.63594880603148</v>
      </c>
      <c r="G43" s="188">
        <f t="shared" si="2"/>
        <v>52.451139930612911</v>
      </c>
      <c r="H43" s="181"/>
      <c r="I43" s="181"/>
      <c r="J43" s="181"/>
      <c r="K43" s="181"/>
      <c r="L43" s="181"/>
      <c r="M43" s="181"/>
    </row>
    <row r="44" spans="1:13" ht="47.25" x14ac:dyDescent="0.25">
      <c r="A44" s="186" t="s">
        <v>323</v>
      </c>
      <c r="B44" s="187" t="s">
        <v>472</v>
      </c>
      <c r="C44" s="188">
        <f t="shared" ref="C44:D44" si="10">+C45</f>
        <v>0</v>
      </c>
      <c r="D44" s="188">
        <f t="shared" si="10"/>
        <v>0</v>
      </c>
      <c r="E44" s="188">
        <v>0</v>
      </c>
      <c r="F44" s="208">
        <v>0</v>
      </c>
      <c r="G44" s="192">
        <v>0</v>
      </c>
      <c r="H44" s="185"/>
      <c r="I44" s="185"/>
      <c r="J44" s="185"/>
      <c r="K44" s="185"/>
      <c r="L44" s="185"/>
      <c r="M44" s="185"/>
    </row>
    <row r="45" spans="1:13" ht="47.25" x14ac:dyDescent="0.25">
      <c r="A45" s="189" t="s">
        <v>325</v>
      </c>
      <c r="B45" s="190" t="s">
        <v>472</v>
      </c>
      <c r="C45" s="191"/>
      <c r="D45" s="191"/>
      <c r="E45" s="191"/>
      <c r="F45" s="191">
        <v>0</v>
      </c>
      <c r="G45" s="188">
        <v>0</v>
      </c>
      <c r="H45" s="209"/>
      <c r="I45" s="209"/>
      <c r="J45" s="181"/>
      <c r="K45" s="181"/>
      <c r="L45" s="181"/>
      <c r="M45" s="181"/>
    </row>
    <row r="46" spans="1:13" ht="31.5" x14ac:dyDescent="0.25">
      <c r="A46" s="210">
        <v>8</v>
      </c>
      <c r="B46" s="211" t="s">
        <v>248</v>
      </c>
      <c r="C46" s="188">
        <f>C47</f>
        <v>0</v>
      </c>
      <c r="D46" s="188">
        <f t="shared" ref="D46:E46" si="11">D47</f>
        <v>0</v>
      </c>
      <c r="E46" s="188">
        <f t="shared" si="11"/>
        <v>0</v>
      </c>
      <c r="F46" s="212">
        <v>0</v>
      </c>
      <c r="G46" s="192">
        <v>0</v>
      </c>
      <c r="H46" s="209"/>
      <c r="I46" s="209"/>
      <c r="J46" s="181"/>
      <c r="K46" s="181"/>
      <c r="L46" s="181"/>
      <c r="M46" s="181"/>
    </row>
    <row r="47" spans="1:13" ht="31.5" x14ac:dyDescent="0.25">
      <c r="A47" s="189">
        <v>815</v>
      </c>
      <c r="B47" s="190" t="s">
        <v>568</v>
      </c>
      <c r="C47" s="191"/>
      <c r="D47" s="191"/>
      <c r="E47" s="191"/>
      <c r="F47" s="191">
        <v>0</v>
      </c>
      <c r="G47" s="180">
        <v>0</v>
      </c>
      <c r="H47" s="209"/>
      <c r="I47" s="209"/>
      <c r="J47" s="181"/>
      <c r="K47" s="181"/>
      <c r="L47" s="181"/>
      <c r="M47" s="181"/>
    </row>
    <row r="48" spans="1:13" x14ac:dyDescent="0.25">
      <c r="A48" s="182" t="s">
        <v>62</v>
      </c>
      <c r="B48" s="182" t="s">
        <v>23</v>
      </c>
      <c r="C48" s="183">
        <f>+C49+C52+C54+C56+C80+C82+C84</f>
        <v>3511183.49</v>
      </c>
      <c r="D48" s="183">
        <f t="shared" ref="D48:E48" si="12">+D49+D52+D54+D56+D80+D82+D84</f>
        <v>6727648</v>
      </c>
      <c r="E48" s="183">
        <f t="shared" si="12"/>
        <v>2837970.29</v>
      </c>
      <c r="F48" s="183">
        <f t="shared" si="1"/>
        <v>80.826601574160392</v>
      </c>
      <c r="G48" s="188">
        <f t="shared" si="2"/>
        <v>42.18369168541517</v>
      </c>
      <c r="H48" s="184"/>
      <c r="I48" s="184"/>
      <c r="J48" s="185"/>
      <c r="K48" s="185"/>
      <c r="L48" s="185"/>
      <c r="M48" s="185"/>
    </row>
    <row r="49" spans="1:13" x14ac:dyDescent="0.25">
      <c r="A49" s="186" t="s">
        <v>51</v>
      </c>
      <c r="B49" s="187" t="s">
        <v>52</v>
      </c>
      <c r="C49" s="188">
        <f>+C50+C51</f>
        <v>2375044.81</v>
      </c>
      <c r="D49" s="188">
        <f>+D50+D51</f>
        <v>4836113</v>
      </c>
      <c r="E49" s="188">
        <f>E50</f>
        <v>1965370.86</v>
      </c>
      <c r="F49" s="188">
        <f t="shared" si="1"/>
        <v>82.750895971516428</v>
      </c>
      <c r="G49" s="188">
        <f t="shared" si="2"/>
        <v>40.639473477977042</v>
      </c>
      <c r="H49" s="184"/>
      <c r="I49" s="184"/>
      <c r="J49" s="185"/>
      <c r="K49" s="185"/>
      <c r="L49" s="185"/>
      <c r="M49" s="185"/>
    </row>
    <row r="50" spans="1:13" x14ac:dyDescent="0.25">
      <c r="A50" s="189" t="s">
        <v>53</v>
      </c>
      <c r="B50" s="190" t="s">
        <v>52</v>
      </c>
      <c r="C50" s="191">
        <v>2375044.81</v>
      </c>
      <c r="D50" s="191">
        <v>4836113</v>
      </c>
      <c r="E50" s="191">
        <v>1965370.86</v>
      </c>
      <c r="F50" s="191">
        <f t="shared" si="1"/>
        <v>82.750895971516428</v>
      </c>
      <c r="G50" s="196">
        <f t="shared" si="2"/>
        <v>40.639473477977042</v>
      </c>
      <c r="H50" s="181"/>
      <c r="I50" s="180"/>
      <c r="J50" s="181"/>
      <c r="K50" s="181"/>
      <c r="L50" s="181"/>
      <c r="M50" s="181"/>
    </row>
    <row r="51" spans="1:13" ht="31.5" x14ac:dyDescent="0.25">
      <c r="A51" s="189" t="s">
        <v>63</v>
      </c>
      <c r="B51" s="190" t="s">
        <v>64</v>
      </c>
      <c r="C51" s="191"/>
      <c r="D51" s="191"/>
      <c r="E51" s="191"/>
      <c r="F51" s="191">
        <v>0</v>
      </c>
      <c r="G51" s="180"/>
      <c r="H51" s="181"/>
      <c r="I51" s="181"/>
      <c r="J51" s="181"/>
      <c r="K51" s="181"/>
      <c r="L51" s="181"/>
      <c r="M51" s="181"/>
    </row>
    <row r="52" spans="1:13" x14ac:dyDescent="0.25">
      <c r="A52" s="186" t="s">
        <v>71</v>
      </c>
      <c r="B52" s="187" t="s">
        <v>470</v>
      </c>
      <c r="C52" s="188">
        <f t="shared" ref="C52:D52" si="13">+C53</f>
        <v>39424.959999999999</v>
      </c>
      <c r="D52" s="188">
        <f t="shared" si="13"/>
        <v>87803</v>
      </c>
      <c r="E52" s="188">
        <f>E53</f>
        <v>53459.44</v>
      </c>
      <c r="F52" s="188">
        <f t="shared" si="1"/>
        <v>135.59795621859857</v>
      </c>
      <c r="G52" s="188">
        <f t="shared" si="2"/>
        <v>60.885664498935121</v>
      </c>
      <c r="H52" s="185"/>
      <c r="I52" s="185"/>
      <c r="J52" s="185"/>
      <c r="K52" s="185"/>
      <c r="L52" s="185"/>
      <c r="M52" s="185"/>
    </row>
    <row r="53" spans="1:13" x14ac:dyDescent="0.25">
      <c r="A53" s="189" t="s">
        <v>73</v>
      </c>
      <c r="B53" s="190" t="s">
        <v>470</v>
      </c>
      <c r="C53" s="191">
        <v>39424.959999999999</v>
      </c>
      <c r="D53" s="191">
        <v>87803</v>
      </c>
      <c r="E53" s="191">
        <v>53459.44</v>
      </c>
      <c r="F53" s="191">
        <f t="shared" si="1"/>
        <v>135.59795621859857</v>
      </c>
      <c r="G53" s="196"/>
      <c r="H53" s="181"/>
      <c r="I53" s="181"/>
      <c r="J53" s="181"/>
      <c r="K53" s="181"/>
      <c r="L53" s="181"/>
      <c r="M53" s="181"/>
    </row>
    <row r="54" spans="1:13" ht="31.5" x14ac:dyDescent="0.25">
      <c r="A54" s="186" t="s">
        <v>54</v>
      </c>
      <c r="B54" s="187" t="s">
        <v>55</v>
      </c>
      <c r="C54" s="188">
        <f t="shared" ref="C54:D54" si="14">+C55</f>
        <v>577742.80000000005</v>
      </c>
      <c r="D54" s="188">
        <f t="shared" si="14"/>
        <v>461920</v>
      </c>
      <c r="E54" s="188">
        <f>E55</f>
        <v>182959.42</v>
      </c>
      <c r="F54" s="188">
        <f t="shared" si="1"/>
        <v>31.667970591758131</v>
      </c>
      <c r="G54" s="188">
        <f t="shared" si="2"/>
        <v>39.608464669206796</v>
      </c>
      <c r="H54" s="185"/>
      <c r="I54" s="185"/>
      <c r="J54" s="185"/>
      <c r="K54" s="185"/>
      <c r="L54" s="185"/>
      <c r="M54" s="185"/>
    </row>
    <row r="55" spans="1:13" ht="31.5" x14ac:dyDescent="0.25">
      <c r="A55" s="189" t="s">
        <v>57</v>
      </c>
      <c r="B55" s="190" t="s">
        <v>58</v>
      </c>
      <c r="C55" s="191">
        <v>577742.80000000005</v>
      </c>
      <c r="D55" s="191">
        <v>461920</v>
      </c>
      <c r="E55" s="191">
        <v>182959.42</v>
      </c>
      <c r="F55" s="191">
        <f t="shared" si="1"/>
        <v>31.667970591758131</v>
      </c>
      <c r="G55" s="180"/>
      <c r="H55" s="181"/>
      <c r="I55" s="181"/>
      <c r="J55" s="181"/>
      <c r="K55" s="181"/>
      <c r="L55" s="181"/>
      <c r="M55" s="181"/>
    </row>
    <row r="56" spans="1:13" x14ac:dyDescent="0.25">
      <c r="A56" s="186" t="s">
        <v>59</v>
      </c>
      <c r="B56" s="187" t="s">
        <v>60</v>
      </c>
      <c r="C56" s="188">
        <f>C57+C65+C71+C72+C76+C77+C78+C79</f>
        <v>491034.37999999995</v>
      </c>
      <c r="D56" s="188">
        <f t="shared" ref="D56:E56" si="15">D57+D65+D71+D72+D76+D77+D78+D79</f>
        <v>1218192</v>
      </c>
      <c r="E56" s="188">
        <f t="shared" si="15"/>
        <v>581834.13</v>
      </c>
      <c r="F56" s="188">
        <f t="shared" si="1"/>
        <v>118.49152599050194</v>
      </c>
      <c r="G56" s="188">
        <f t="shared" si="2"/>
        <v>47.762104003309823</v>
      </c>
      <c r="H56" s="185"/>
      <c r="I56" s="185"/>
      <c r="J56" s="185"/>
      <c r="K56" s="185"/>
      <c r="L56" s="185"/>
      <c r="M56" s="185"/>
    </row>
    <row r="57" spans="1:13" x14ac:dyDescent="0.25">
      <c r="A57" s="194">
        <v>50</v>
      </c>
      <c r="B57" s="195" t="s">
        <v>545</v>
      </c>
      <c r="C57" s="196">
        <f>C58+C59+C60+C61+C62+C63+C64</f>
        <v>0</v>
      </c>
      <c r="D57" s="196">
        <f t="shared" ref="D57" si="16">D58+D59+D60+D61+D62+D63+D64</f>
        <v>434669</v>
      </c>
      <c r="E57" s="196">
        <f t="shared" ref="E57" si="17">E58+E59+E60+E61+E62+E63+E64</f>
        <v>263455.76</v>
      </c>
      <c r="F57" s="191">
        <v>0</v>
      </c>
      <c r="G57" s="184"/>
      <c r="H57" s="185"/>
      <c r="I57" s="185"/>
      <c r="J57" s="185"/>
      <c r="K57" s="185"/>
      <c r="L57" s="185"/>
      <c r="M57" s="185"/>
    </row>
    <row r="58" spans="1:13" ht="47.25" x14ac:dyDescent="0.25">
      <c r="A58" s="200">
        <v>5011</v>
      </c>
      <c r="B58" s="201" t="s">
        <v>546</v>
      </c>
      <c r="C58" s="191"/>
      <c r="D58" s="191">
        <v>434669</v>
      </c>
      <c r="E58" s="191">
        <v>256447.83</v>
      </c>
      <c r="F58" s="191">
        <v>0</v>
      </c>
      <c r="G58" s="184"/>
      <c r="H58" s="185"/>
      <c r="I58" s="185"/>
      <c r="J58" s="185"/>
      <c r="K58" s="185"/>
      <c r="L58" s="185"/>
      <c r="M58" s="185"/>
    </row>
    <row r="59" spans="1:13" ht="78.75" x14ac:dyDescent="0.25">
      <c r="A59" s="200">
        <v>5012</v>
      </c>
      <c r="B59" s="201" t="s">
        <v>547</v>
      </c>
      <c r="C59" s="191"/>
      <c r="D59" s="191"/>
      <c r="E59" s="191"/>
      <c r="F59" s="191">
        <v>0</v>
      </c>
      <c r="G59" s="184"/>
      <c r="H59" s="185"/>
      <c r="I59" s="185"/>
      <c r="J59" s="185"/>
      <c r="K59" s="185"/>
      <c r="L59" s="185"/>
      <c r="M59" s="185"/>
    </row>
    <row r="60" spans="1:13" ht="47.25" x14ac:dyDescent="0.25">
      <c r="A60" s="202">
        <v>5041</v>
      </c>
      <c r="B60" s="190" t="s">
        <v>548</v>
      </c>
      <c r="C60" s="191"/>
      <c r="D60" s="191"/>
      <c r="E60" s="191"/>
      <c r="F60" s="191">
        <v>0</v>
      </c>
      <c r="G60" s="184"/>
      <c r="H60" s="185"/>
      <c r="I60" s="185"/>
      <c r="J60" s="185"/>
      <c r="K60" s="185"/>
      <c r="L60" s="185"/>
      <c r="M60" s="185"/>
    </row>
    <row r="61" spans="1:13" ht="63" x14ac:dyDescent="0.25">
      <c r="A61" s="202">
        <v>5043</v>
      </c>
      <c r="B61" s="190" t="s">
        <v>549</v>
      </c>
      <c r="C61" s="191"/>
      <c r="D61" s="191"/>
      <c r="E61" s="191">
        <v>7007.93</v>
      </c>
      <c r="F61" s="191">
        <v>0</v>
      </c>
      <c r="G61" s="184"/>
      <c r="H61" s="185"/>
      <c r="I61" s="185"/>
      <c r="J61" s="185"/>
      <c r="K61" s="185"/>
      <c r="L61" s="185"/>
      <c r="M61" s="185"/>
    </row>
    <row r="62" spans="1:13" ht="47.25" x14ac:dyDescent="0.25">
      <c r="A62" s="202">
        <v>5052</v>
      </c>
      <c r="B62" s="190" t="s">
        <v>550</v>
      </c>
      <c r="C62" s="191"/>
      <c r="D62" s="191"/>
      <c r="E62" s="191"/>
      <c r="F62" s="191">
        <v>0</v>
      </c>
      <c r="G62" s="184"/>
      <c r="H62" s="185"/>
      <c r="I62" s="185"/>
      <c r="J62" s="185"/>
      <c r="K62" s="185"/>
      <c r="L62" s="185"/>
      <c r="M62" s="185"/>
    </row>
    <row r="63" spans="1:13" ht="63" x14ac:dyDescent="0.25">
      <c r="A63" s="202">
        <v>50810</v>
      </c>
      <c r="B63" s="190" t="s">
        <v>551</v>
      </c>
      <c r="C63" s="191"/>
      <c r="D63" s="191"/>
      <c r="E63" s="191"/>
      <c r="F63" s="191">
        <v>0</v>
      </c>
      <c r="G63" s="184"/>
      <c r="H63" s="185"/>
      <c r="I63" s="185"/>
      <c r="J63" s="185"/>
      <c r="K63" s="185"/>
      <c r="L63" s="185"/>
      <c r="M63" s="185"/>
    </row>
    <row r="64" spans="1:13" ht="63" x14ac:dyDescent="0.25">
      <c r="A64" s="202">
        <v>50815</v>
      </c>
      <c r="B64" s="190" t="s">
        <v>552</v>
      </c>
      <c r="C64" s="191"/>
      <c r="D64" s="191"/>
      <c r="E64" s="191"/>
      <c r="F64" s="191">
        <v>0</v>
      </c>
      <c r="G64" s="184"/>
      <c r="H64" s="185"/>
      <c r="I64" s="185"/>
      <c r="J64" s="185"/>
      <c r="K64" s="185"/>
      <c r="L64" s="185"/>
      <c r="M64" s="185"/>
    </row>
    <row r="65" spans="1:13" x14ac:dyDescent="0.25">
      <c r="A65" s="203">
        <v>51</v>
      </c>
      <c r="B65" s="204" t="s">
        <v>553</v>
      </c>
      <c r="C65" s="205">
        <f>C66+C67+C68+C69+C70</f>
        <v>24078.91</v>
      </c>
      <c r="D65" s="205">
        <f t="shared" ref="D65" si="18">D66+D67+D68+D69+D70</f>
        <v>52947</v>
      </c>
      <c r="E65" s="205">
        <f t="shared" ref="E65" si="19">E66+E67+E68+E69+E70</f>
        <v>36575.57</v>
      </c>
      <c r="F65" s="191">
        <f t="shared" ref="F57:F79" si="20">+E65/C65*100</f>
        <v>151.89877781012513</v>
      </c>
      <c r="G65" s="188">
        <f t="shared" ref="G65:G66" si="21">+E65/D65*100</f>
        <v>69.079589022985246</v>
      </c>
      <c r="H65" s="185"/>
      <c r="I65" s="185"/>
      <c r="J65" s="185"/>
      <c r="K65" s="185"/>
      <c r="L65" s="185"/>
      <c r="M65" s="185"/>
    </row>
    <row r="66" spans="1:13" ht="31.5" x14ac:dyDescent="0.25">
      <c r="A66" s="189">
        <v>51000</v>
      </c>
      <c r="B66" s="190" t="s">
        <v>554</v>
      </c>
      <c r="C66" s="191">
        <v>24078.91</v>
      </c>
      <c r="D66" s="191">
        <v>52947</v>
      </c>
      <c r="E66" s="191">
        <v>36575.57</v>
      </c>
      <c r="F66" s="191">
        <f t="shared" si="20"/>
        <v>151.89877781012513</v>
      </c>
      <c r="G66" s="188">
        <f t="shared" si="21"/>
        <v>69.079589022985246</v>
      </c>
      <c r="H66" s="185"/>
      <c r="I66" s="185"/>
      <c r="J66" s="185"/>
      <c r="K66" s="185"/>
      <c r="L66" s="185"/>
      <c r="M66" s="185"/>
    </row>
    <row r="67" spans="1:13" ht="63" x14ac:dyDescent="0.25">
      <c r="A67" s="189">
        <v>51011</v>
      </c>
      <c r="B67" s="190" t="s">
        <v>555</v>
      </c>
      <c r="C67" s="191"/>
      <c r="D67" s="191"/>
      <c r="E67" s="191"/>
      <c r="F67" s="191">
        <v>0</v>
      </c>
      <c r="G67" s="184"/>
      <c r="H67" s="185"/>
      <c r="I67" s="185"/>
      <c r="J67" s="185"/>
      <c r="K67" s="185"/>
      <c r="L67" s="185"/>
      <c r="M67" s="185"/>
    </row>
    <row r="68" spans="1:13" ht="47.25" x14ac:dyDescent="0.25">
      <c r="A68" s="189">
        <v>51031</v>
      </c>
      <c r="B68" s="190" t="s">
        <v>556</v>
      </c>
      <c r="C68" s="191"/>
      <c r="D68" s="191"/>
      <c r="E68" s="191"/>
      <c r="F68" s="191">
        <v>0</v>
      </c>
      <c r="G68" s="184"/>
      <c r="H68" s="185"/>
      <c r="I68" s="185"/>
      <c r="J68" s="185"/>
      <c r="K68" s="185"/>
      <c r="L68" s="185"/>
      <c r="M68" s="185"/>
    </row>
    <row r="69" spans="1:13" ht="63" x14ac:dyDescent="0.25">
      <c r="A69" s="189">
        <v>51043</v>
      </c>
      <c r="B69" s="190" t="s">
        <v>557</v>
      </c>
      <c r="C69" s="206"/>
      <c r="D69" s="191"/>
      <c r="E69" s="206"/>
      <c r="F69" s="191">
        <v>0</v>
      </c>
      <c r="G69" s="184"/>
      <c r="H69" s="185"/>
      <c r="I69" s="185"/>
      <c r="J69" s="185"/>
      <c r="K69" s="185"/>
      <c r="L69" s="185"/>
      <c r="M69" s="185"/>
    </row>
    <row r="70" spans="1:13" ht="63" x14ac:dyDescent="0.25">
      <c r="A70" s="189">
        <v>51081</v>
      </c>
      <c r="B70" s="190" t="s">
        <v>558</v>
      </c>
      <c r="C70" s="191"/>
      <c r="D70" s="191"/>
      <c r="E70" s="191"/>
      <c r="F70" s="191">
        <v>0</v>
      </c>
      <c r="G70" s="184"/>
      <c r="H70" s="185"/>
      <c r="I70" s="185"/>
      <c r="J70" s="185"/>
      <c r="K70" s="185"/>
      <c r="L70" s="185"/>
      <c r="M70" s="185"/>
    </row>
    <row r="71" spans="1:13" x14ac:dyDescent="0.25">
      <c r="A71" s="207">
        <v>52</v>
      </c>
      <c r="B71" s="204" t="s">
        <v>559</v>
      </c>
      <c r="C71" s="205">
        <v>466955.47</v>
      </c>
      <c r="D71" s="205">
        <v>35000</v>
      </c>
      <c r="E71" s="205">
        <v>9229.67</v>
      </c>
      <c r="F71" s="191">
        <f t="shared" si="20"/>
        <v>1.9765632041958949</v>
      </c>
      <c r="G71" s="188">
        <f t="shared" ref="G71" si="22">+E71/D71*100</f>
        <v>26.370485714285714</v>
      </c>
      <c r="H71" s="185"/>
      <c r="I71" s="185"/>
      <c r="J71" s="185"/>
      <c r="K71" s="185"/>
      <c r="L71" s="185"/>
      <c r="M71" s="185"/>
    </row>
    <row r="72" spans="1:13" x14ac:dyDescent="0.25">
      <c r="A72" s="207">
        <v>53</v>
      </c>
      <c r="B72" s="204" t="s">
        <v>560</v>
      </c>
      <c r="C72" s="205">
        <v>0</v>
      </c>
      <c r="D72" s="205">
        <f t="shared" ref="D72" si="23">D73+D74+D75</f>
        <v>0</v>
      </c>
      <c r="E72" s="205">
        <f>E73+E74+E75</f>
        <v>699.61</v>
      </c>
      <c r="F72" s="191">
        <v>0</v>
      </c>
      <c r="G72" s="184"/>
      <c r="H72" s="185"/>
      <c r="I72" s="185"/>
      <c r="J72" s="185"/>
      <c r="K72" s="185"/>
      <c r="L72" s="185"/>
      <c r="M72" s="185"/>
    </row>
    <row r="73" spans="1:13" ht="31.5" x14ac:dyDescent="0.25">
      <c r="A73" s="189">
        <v>531</v>
      </c>
      <c r="B73" s="190" t="s">
        <v>561</v>
      </c>
      <c r="C73" s="191"/>
      <c r="D73" s="191"/>
      <c r="E73" s="191"/>
      <c r="F73" s="191">
        <v>0</v>
      </c>
      <c r="G73" s="184"/>
      <c r="H73" s="185"/>
      <c r="I73" s="185"/>
      <c r="J73" s="185"/>
      <c r="K73" s="185"/>
      <c r="L73" s="185"/>
      <c r="M73" s="185"/>
    </row>
    <row r="74" spans="1:13" ht="78.75" x14ac:dyDescent="0.25">
      <c r="A74" s="189">
        <v>532</v>
      </c>
      <c r="B74" s="190" t="s">
        <v>562</v>
      </c>
      <c r="C74" s="191"/>
      <c r="D74" s="191"/>
      <c r="E74" s="191"/>
      <c r="F74" s="191">
        <v>0</v>
      </c>
      <c r="G74" s="184"/>
      <c r="H74" s="185"/>
      <c r="I74" s="185"/>
      <c r="J74" s="185"/>
      <c r="K74" s="185"/>
      <c r="L74" s="185"/>
      <c r="M74" s="185"/>
    </row>
    <row r="75" spans="1:13" x14ac:dyDescent="0.25">
      <c r="A75" s="189">
        <v>533</v>
      </c>
      <c r="B75" s="190" t="s">
        <v>563</v>
      </c>
      <c r="C75" s="191"/>
      <c r="D75" s="191"/>
      <c r="E75" s="191">
        <v>699.61</v>
      </c>
      <c r="F75" s="191">
        <v>0</v>
      </c>
      <c r="G75" s="184"/>
      <c r="H75" s="185"/>
      <c r="I75" s="185"/>
      <c r="J75" s="185"/>
      <c r="K75" s="185"/>
      <c r="L75" s="185"/>
      <c r="M75" s="185"/>
    </row>
    <row r="76" spans="1:13" ht="31.5" x14ac:dyDescent="0.25">
      <c r="A76" s="207">
        <v>561</v>
      </c>
      <c r="B76" s="204" t="s">
        <v>564</v>
      </c>
      <c r="C76" s="191"/>
      <c r="D76" s="191"/>
      <c r="E76" s="191"/>
      <c r="F76" s="191">
        <v>0</v>
      </c>
      <c r="G76" s="184"/>
      <c r="H76" s="185"/>
      <c r="I76" s="185"/>
      <c r="J76" s="185"/>
      <c r="K76" s="185"/>
      <c r="L76" s="185"/>
      <c r="M76" s="185"/>
    </row>
    <row r="77" spans="1:13" ht="47.25" x14ac:dyDescent="0.25">
      <c r="A77" s="207">
        <v>563</v>
      </c>
      <c r="B77" s="204" t="s">
        <v>565</v>
      </c>
      <c r="C77" s="191"/>
      <c r="D77" s="191"/>
      <c r="E77" s="191">
        <v>59102.35</v>
      </c>
      <c r="F77" s="191">
        <v>0</v>
      </c>
      <c r="G77" s="184"/>
      <c r="H77" s="185"/>
      <c r="I77" s="185"/>
      <c r="J77" s="185"/>
      <c r="K77" s="185"/>
      <c r="L77" s="185"/>
      <c r="M77" s="185"/>
    </row>
    <row r="78" spans="1:13" ht="63" x14ac:dyDescent="0.25">
      <c r="A78" s="207">
        <v>573</v>
      </c>
      <c r="B78" s="204" t="s">
        <v>566</v>
      </c>
      <c r="C78" s="191"/>
      <c r="D78" s="191"/>
      <c r="E78" s="191"/>
      <c r="F78" s="191">
        <v>0</v>
      </c>
      <c r="G78" s="184"/>
      <c r="H78" s="185"/>
      <c r="I78" s="185"/>
      <c r="J78" s="185"/>
      <c r="K78" s="185"/>
      <c r="L78" s="185"/>
      <c r="M78" s="185"/>
    </row>
    <row r="79" spans="1:13" ht="31.5" x14ac:dyDescent="0.25">
      <c r="A79" s="207">
        <v>581</v>
      </c>
      <c r="B79" s="204" t="s">
        <v>567</v>
      </c>
      <c r="C79" s="191"/>
      <c r="D79" s="191">
        <v>695576</v>
      </c>
      <c r="E79" s="191">
        <v>212771.17</v>
      </c>
      <c r="F79" s="191">
        <v>0</v>
      </c>
      <c r="G79" s="188">
        <f t="shared" ref="G79:G80" si="24">+E79/D79*100</f>
        <v>30.589205205469998</v>
      </c>
      <c r="H79" s="185"/>
      <c r="I79" s="185"/>
      <c r="J79" s="185"/>
      <c r="K79" s="185"/>
      <c r="L79" s="185"/>
      <c r="M79" s="185"/>
    </row>
    <row r="80" spans="1:13" x14ac:dyDescent="0.25">
      <c r="A80" s="186" t="s">
        <v>27</v>
      </c>
      <c r="B80" s="187" t="s">
        <v>471</v>
      </c>
      <c r="C80" s="188">
        <f t="shared" ref="C80:E80" si="25">+C81</f>
        <v>27936.54</v>
      </c>
      <c r="D80" s="188">
        <f t="shared" si="25"/>
        <v>123620</v>
      </c>
      <c r="E80" s="188">
        <f t="shared" si="25"/>
        <v>54346.44</v>
      </c>
      <c r="F80" s="188">
        <f t="shared" si="1"/>
        <v>194.53532899922467</v>
      </c>
      <c r="G80" s="188">
        <f t="shared" si="24"/>
        <v>43.962497977673515</v>
      </c>
      <c r="H80" s="185"/>
      <c r="I80" s="185"/>
      <c r="J80" s="185"/>
      <c r="K80" s="185"/>
      <c r="L80" s="185"/>
      <c r="M80" s="185"/>
    </row>
    <row r="81" spans="1:13" x14ac:dyDescent="0.25">
      <c r="A81" s="189" t="s">
        <v>29</v>
      </c>
      <c r="B81" s="190" t="s">
        <v>471</v>
      </c>
      <c r="C81" s="191">
        <v>27936.54</v>
      </c>
      <c r="D81" s="191">
        <v>123620</v>
      </c>
      <c r="E81" s="191">
        <v>54346.44</v>
      </c>
      <c r="F81" s="191">
        <f t="shared" si="1"/>
        <v>194.53532899922467</v>
      </c>
      <c r="G81" s="180"/>
      <c r="H81" s="181"/>
      <c r="I81" s="181"/>
      <c r="J81" s="181"/>
      <c r="K81" s="181"/>
      <c r="L81" s="181"/>
      <c r="M81" s="181"/>
    </row>
    <row r="82" spans="1:13" ht="47.25" x14ac:dyDescent="0.25">
      <c r="A82" s="186" t="s">
        <v>323</v>
      </c>
      <c r="B82" s="187" t="s">
        <v>472</v>
      </c>
      <c r="C82" s="188">
        <f t="shared" ref="C82:E82" si="26">+C83</f>
        <v>0</v>
      </c>
      <c r="D82" s="188">
        <f t="shared" si="26"/>
        <v>0</v>
      </c>
      <c r="E82" s="188">
        <f t="shared" si="26"/>
        <v>0</v>
      </c>
      <c r="F82" s="188">
        <v>0</v>
      </c>
      <c r="G82" s="184"/>
      <c r="H82" s="185"/>
      <c r="I82" s="185"/>
      <c r="J82" s="185"/>
      <c r="K82" s="185"/>
      <c r="L82" s="185"/>
      <c r="M82" s="185"/>
    </row>
    <row r="83" spans="1:13" ht="47.25" x14ac:dyDescent="0.25">
      <c r="A83" s="189" t="s">
        <v>325</v>
      </c>
      <c r="B83" s="190" t="s">
        <v>472</v>
      </c>
      <c r="C83" s="191">
        <v>0</v>
      </c>
      <c r="D83" s="191">
        <v>0</v>
      </c>
      <c r="E83" s="191"/>
      <c r="F83" s="191">
        <v>0</v>
      </c>
      <c r="G83" s="180"/>
      <c r="H83" s="181"/>
      <c r="I83" s="181"/>
      <c r="J83" s="181"/>
      <c r="K83" s="181"/>
      <c r="L83" s="181"/>
      <c r="M83" s="181"/>
    </row>
    <row r="84" spans="1:13" ht="31.5" x14ac:dyDescent="0.25">
      <c r="A84" s="186" t="s">
        <v>67</v>
      </c>
      <c r="B84" s="187" t="s">
        <v>68</v>
      </c>
      <c r="C84" s="188">
        <f t="shared" ref="C84:E84" si="27">+C85</f>
        <v>0</v>
      </c>
      <c r="D84" s="188">
        <f t="shared" si="27"/>
        <v>0</v>
      </c>
      <c r="E84" s="188">
        <f t="shared" si="27"/>
        <v>0</v>
      </c>
      <c r="F84" s="188">
        <v>0</v>
      </c>
      <c r="G84" s="184"/>
      <c r="H84" s="185"/>
      <c r="I84" s="185"/>
      <c r="J84" s="185"/>
      <c r="K84" s="185"/>
      <c r="L84" s="185"/>
      <c r="M84" s="185"/>
    </row>
    <row r="85" spans="1:13" ht="31.5" x14ac:dyDescent="0.25">
      <c r="A85" s="189" t="s">
        <v>69</v>
      </c>
      <c r="B85" s="190" t="s">
        <v>68</v>
      </c>
      <c r="C85" s="191">
        <v>0</v>
      </c>
      <c r="D85" s="191">
        <v>0</v>
      </c>
      <c r="E85" s="191"/>
      <c r="F85" s="191">
        <v>0</v>
      </c>
      <c r="G85" s="180"/>
      <c r="H85" s="181"/>
      <c r="I85" s="181"/>
      <c r="J85" s="181"/>
      <c r="K85" s="181"/>
      <c r="L85" s="181"/>
      <c r="M85" s="181"/>
    </row>
  </sheetData>
  <mergeCells count="4">
    <mergeCell ref="A2:I2"/>
    <mergeCell ref="A8:B8"/>
    <mergeCell ref="A7:B7"/>
    <mergeCell ref="A5:F5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4"/>
  <sheetViews>
    <sheetView topLeftCell="A4" zoomScale="90" zoomScaleNormal="90" workbookViewId="0">
      <selection activeCell="P18" sqref="P18"/>
    </sheetView>
  </sheetViews>
  <sheetFormatPr defaultRowHeight="15.75" x14ac:dyDescent="0.25"/>
  <cols>
    <col min="1" max="1" width="12" style="168" customWidth="1"/>
    <col min="2" max="2" width="33.42578125" style="213" customWidth="1"/>
    <col min="3" max="3" width="16.42578125" style="214" customWidth="1"/>
    <col min="4" max="4" width="17.7109375" style="215" bestFit="1" customWidth="1"/>
    <col min="5" max="5" width="17" style="214" bestFit="1" customWidth="1"/>
    <col min="6" max="6" width="12.5703125" style="214" customWidth="1"/>
    <col min="7" max="7" width="9.42578125" style="168" bestFit="1" customWidth="1"/>
    <col min="8" max="8" width="15.42578125" style="168" bestFit="1" customWidth="1"/>
    <col min="9" max="9" width="9.42578125" style="168" bestFit="1" customWidth="1"/>
    <col min="10" max="253" width="9.140625" style="168"/>
    <col min="254" max="254" width="19" style="168" customWidth="1"/>
    <col min="255" max="255" width="57.5703125" style="168" customWidth="1"/>
    <col min="256" max="256" width="16.42578125" style="168" customWidth="1"/>
    <col min="257" max="258" width="17.7109375" style="168" bestFit="1" customWidth="1"/>
    <col min="259" max="259" width="15.7109375" style="168" customWidth="1"/>
    <col min="260" max="260" width="15.7109375" style="168" bestFit="1" customWidth="1"/>
    <col min="261" max="261" width="19.7109375" style="168" customWidth="1"/>
    <col min="262" max="262" width="15.42578125" style="168" bestFit="1" customWidth="1"/>
    <col min="263" max="263" width="9.42578125" style="168" bestFit="1" customWidth="1"/>
    <col min="264" max="264" width="15.42578125" style="168" bestFit="1" customWidth="1"/>
    <col min="265" max="265" width="9.42578125" style="168" bestFit="1" customWidth="1"/>
    <col min="266" max="509" width="9.140625" style="168"/>
    <col min="510" max="510" width="19" style="168" customWidth="1"/>
    <col min="511" max="511" width="57.5703125" style="168" customWidth="1"/>
    <col min="512" max="512" width="16.42578125" style="168" customWidth="1"/>
    <col min="513" max="514" width="17.7109375" style="168" bestFit="1" customWidth="1"/>
    <col min="515" max="515" width="15.7109375" style="168" customWidth="1"/>
    <col min="516" max="516" width="15.7109375" style="168" bestFit="1" customWidth="1"/>
    <col min="517" max="517" width="19.7109375" style="168" customWidth="1"/>
    <col min="518" max="518" width="15.42578125" style="168" bestFit="1" customWidth="1"/>
    <col min="519" max="519" width="9.42578125" style="168" bestFit="1" customWidth="1"/>
    <col min="520" max="520" width="15.42578125" style="168" bestFit="1" customWidth="1"/>
    <col min="521" max="521" width="9.42578125" style="168" bestFit="1" customWidth="1"/>
    <col min="522" max="765" width="9.140625" style="168"/>
    <col min="766" max="766" width="19" style="168" customWidth="1"/>
    <col min="767" max="767" width="57.5703125" style="168" customWidth="1"/>
    <col min="768" max="768" width="16.42578125" style="168" customWidth="1"/>
    <col min="769" max="770" width="17.7109375" style="168" bestFit="1" customWidth="1"/>
    <col min="771" max="771" width="15.7109375" style="168" customWidth="1"/>
    <col min="772" max="772" width="15.7109375" style="168" bestFit="1" customWidth="1"/>
    <col min="773" max="773" width="19.7109375" style="168" customWidth="1"/>
    <col min="774" max="774" width="15.42578125" style="168" bestFit="1" customWidth="1"/>
    <col min="775" max="775" width="9.42578125" style="168" bestFit="1" customWidth="1"/>
    <col min="776" max="776" width="15.42578125" style="168" bestFit="1" customWidth="1"/>
    <col min="777" max="777" width="9.42578125" style="168" bestFit="1" customWidth="1"/>
    <col min="778" max="1021" width="9.140625" style="168"/>
    <col min="1022" max="1022" width="19" style="168" customWidth="1"/>
    <col min="1023" max="1023" width="57.5703125" style="168" customWidth="1"/>
    <col min="1024" max="1024" width="16.42578125" style="168" customWidth="1"/>
    <col min="1025" max="1026" width="17.7109375" style="168" bestFit="1" customWidth="1"/>
    <col min="1027" max="1027" width="15.7109375" style="168" customWidth="1"/>
    <col min="1028" max="1028" width="15.7109375" style="168" bestFit="1" customWidth="1"/>
    <col min="1029" max="1029" width="19.7109375" style="168" customWidth="1"/>
    <col min="1030" max="1030" width="15.42578125" style="168" bestFit="1" customWidth="1"/>
    <col min="1031" max="1031" width="9.42578125" style="168" bestFit="1" customWidth="1"/>
    <col min="1032" max="1032" width="15.42578125" style="168" bestFit="1" customWidth="1"/>
    <col min="1033" max="1033" width="9.42578125" style="168" bestFit="1" customWidth="1"/>
    <col min="1034" max="1277" width="9.140625" style="168"/>
    <col min="1278" max="1278" width="19" style="168" customWidth="1"/>
    <col min="1279" max="1279" width="57.5703125" style="168" customWidth="1"/>
    <col min="1280" max="1280" width="16.42578125" style="168" customWidth="1"/>
    <col min="1281" max="1282" width="17.7109375" style="168" bestFit="1" customWidth="1"/>
    <col min="1283" max="1283" width="15.7109375" style="168" customWidth="1"/>
    <col min="1284" max="1284" width="15.7109375" style="168" bestFit="1" customWidth="1"/>
    <col min="1285" max="1285" width="19.7109375" style="168" customWidth="1"/>
    <col min="1286" max="1286" width="15.42578125" style="168" bestFit="1" customWidth="1"/>
    <col min="1287" max="1287" width="9.42578125" style="168" bestFit="1" customWidth="1"/>
    <col min="1288" max="1288" width="15.42578125" style="168" bestFit="1" customWidth="1"/>
    <col min="1289" max="1289" width="9.42578125" style="168" bestFit="1" customWidth="1"/>
    <col min="1290" max="1533" width="9.140625" style="168"/>
    <col min="1534" max="1534" width="19" style="168" customWidth="1"/>
    <col min="1535" max="1535" width="57.5703125" style="168" customWidth="1"/>
    <col min="1536" max="1536" width="16.42578125" style="168" customWidth="1"/>
    <col min="1537" max="1538" width="17.7109375" style="168" bestFit="1" customWidth="1"/>
    <col min="1539" max="1539" width="15.7109375" style="168" customWidth="1"/>
    <col min="1540" max="1540" width="15.7109375" style="168" bestFit="1" customWidth="1"/>
    <col min="1541" max="1541" width="19.7109375" style="168" customWidth="1"/>
    <col min="1542" max="1542" width="15.42578125" style="168" bestFit="1" customWidth="1"/>
    <col min="1543" max="1543" width="9.42578125" style="168" bestFit="1" customWidth="1"/>
    <col min="1544" max="1544" width="15.42578125" style="168" bestFit="1" customWidth="1"/>
    <col min="1545" max="1545" width="9.42578125" style="168" bestFit="1" customWidth="1"/>
    <col min="1546" max="1789" width="9.140625" style="168"/>
    <col min="1790" max="1790" width="19" style="168" customWidth="1"/>
    <col min="1791" max="1791" width="57.5703125" style="168" customWidth="1"/>
    <col min="1792" max="1792" width="16.42578125" style="168" customWidth="1"/>
    <col min="1793" max="1794" width="17.7109375" style="168" bestFit="1" customWidth="1"/>
    <col min="1795" max="1795" width="15.7109375" style="168" customWidth="1"/>
    <col min="1796" max="1796" width="15.7109375" style="168" bestFit="1" customWidth="1"/>
    <col min="1797" max="1797" width="19.7109375" style="168" customWidth="1"/>
    <col min="1798" max="1798" width="15.42578125" style="168" bestFit="1" customWidth="1"/>
    <col min="1799" max="1799" width="9.42578125" style="168" bestFit="1" customWidth="1"/>
    <col min="1800" max="1800" width="15.42578125" style="168" bestFit="1" customWidth="1"/>
    <col min="1801" max="1801" width="9.42578125" style="168" bestFit="1" customWidth="1"/>
    <col min="1802" max="2045" width="9.140625" style="168"/>
    <col min="2046" max="2046" width="19" style="168" customWidth="1"/>
    <col min="2047" max="2047" width="57.5703125" style="168" customWidth="1"/>
    <col min="2048" max="2048" width="16.42578125" style="168" customWidth="1"/>
    <col min="2049" max="2050" width="17.7109375" style="168" bestFit="1" customWidth="1"/>
    <col min="2051" max="2051" width="15.7109375" style="168" customWidth="1"/>
    <col min="2052" max="2052" width="15.7109375" style="168" bestFit="1" customWidth="1"/>
    <col min="2053" max="2053" width="19.7109375" style="168" customWidth="1"/>
    <col min="2054" max="2054" width="15.42578125" style="168" bestFit="1" customWidth="1"/>
    <col min="2055" max="2055" width="9.42578125" style="168" bestFit="1" customWidth="1"/>
    <col min="2056" max="2056" width="15.42578125" style="168" bestFit="1" customWidth="1"/>
    <col min="2057" max="2057" width="9.42578125" style="168" bestFit="1" customWidth="1"/>
    <col min="2058" max="2301" width="9.140625" style="168"/>
    <col min="2302" max="2302" width="19" style="168" customWidth="1"/>
    <col min="2303" max="2303" width="57.5703125" style="168" customWidth="1"/>
    <col min="2304" max="2304" width="16.42578125" style="168" customWidth="1"/>
    <col min="2305" max="2306" width="17.7109375" style="168" bestFit="1" customWidth="1"/>
    <col min="2307" max="2307" width="15.7109375" style="168" customWidth="1"/>
    <col min="2308" max="2308" width="15.7109375" style="168" bestFit="1" customWidth="1"/>
    <col min="2309" max="2309" width="19.7109375" style="168" customWidth="1"/>
    <col min="2310" max="2310" width="15.42578125" style="168" bestFit="1" customWidth="1"/>
    <col min="2311" max="2311" width="9.42578125" style="168" bestFit="1" customWidth="1"/>
    <col min="2312" max="2312" width="15.42578125" style="168" bestFit="1" customWidth="1"/>
    <col min="2313" max="2313" width="9.42578125" style="168" bestFit="1" customWidth="1"/>
    <col min="2314" max="2557" width="9.140625" style="168"/>
    <col min="2558" max="2558" width="19" style="168" customWidth="1"/>
    <col min="2559" max="2559" width="57.5703125" style="168" customWidth="1"/>
    <col min="2560" max="2560" width="16.42578125" style="168" customWidth="1"/>
    <col min="2561" max="2562" width="17.7109375" style="168" bestFit="1" customWidth="1"/>
    <col min="2563" max="2563" width="15.7109375" style="168" customWidth="1"/>
    <col min="2564" max="2564" width="15.7109375" style="168" bestFit="1" customWidth="1"/>
    <col min="2565" max="2565" width="19.7109375" style="168" customWidth="1"/>
    <col min="2566" max="2566" width="15.42578125" style="168" bestFit="1" customWidth="1"/>
    <col min="2567" max="2567" width="9.42578125" style="168" bestFit="1" customWidth="1"/>
    <col min="2568" max="2568" width="15.42578125" style="168" bestFit="1" customWidth="1"/>
    <col min="2569" max="2569" width="9.42578125" style="168" bestFit="1" customWidth="1"/>
    <col min="2570" max="2813" width="9.140625" style="168"/>
    <col min="2814" max="2814" width="19" style="168" customWidth="1"/>
    <col min="2815" max="2815" width="57.5703125" style="168" customWidth="1"/>
    <col min="2816" max="2816" width="16.42578125" style="168" customWidth="1"/>
    <col min="2817" max="2818" width="17.7109375" style="168" bestFit="1" customWidth="1"/>
    <col min="2819" max="2819" width="15.7109375" style="168" customWidth="1"/>
    <col min="2820" max="2820" width="15.7109375" style="168" bestFit="1" customWidth="1"/>
    <col min="2821" max="2821" width="19.7109375" style="168" customWidth="1"/>
    <col min="2822" max="2822" width="15.42578125" style="168" bestFit="1" customWidth="1"/>
    <col min="2823" max="2823" width="9.42578125" style="168" bestFit="1" customWidth="1"/>
    <col min="2824" max="2824" width="15.42578125" style="168" bestFit="1" customWidth="1"/>
    <col min="2825" max="2825" width="9.42578125" style="168" bestFit="1" customWidth="1"/>
    <col min="2826" max="3069" width="9.140625" style="168"/>
    <col min="3070" max="3070" width="19" style="168" customWidth="1"/>
    <col min="3071" max="3071" width="57.5703125" style="168" customWidth="1"/>
    <col min="3072" max="3072" width="16.42578125" style="168" customWidth="1"/>
    <col min="3073" max="3074" width="17.7109375" style="168" bestFit="1" customWidth="1"/>
    <col min="3075" max="3075" width="15.7109375" style="168" customWidth="1"/>
    <col min="3076" max="3076" width="15.7109375" style="168" bestFit="1" customWidth="1"/>
    <col min="3077" max="3077" width="19.7109375" style="168" customWidth="1"/>
    <col min="3078" max="3078" width="15.42578125" style="168" bestFit="1" customWidth="1"/>
    <col min="3079" max="3079" width="9.42578125" style="168" bestFit="1" customWidth="1"/>
    <col min="3080" max="3080" width="15.42578125" style="168" bestFit="1" customWidth="1"/>
    <col min="3081" max="3081" width="9.42578125" style="168" bestFit="1" customWidth="1"/>
    <col min="3082" max="3325" width="9.140625" style="168"/>
    <col min="3326" max="3326" width="19" style="168" customWidth="1"/>
    <col min="3327" max="3327" width="57.5703125" style="168" customWidth="1"/>
    <col min="3328" max="3328" width="16.42578125" style="168" customWidth="1"/>
    <col min="3329" max="3330" width="17.7109375" style="168" bestFit="1" customWidth="1"/>
    <col min="3331" max="3331" width="15.7109375" style="168" customWidth="1"/>
    <col min="3332" max="3332" width="15.7109375" style="168" bestFit="1" customWidth="1"/>
    <col min="3333" max="3333" width="19.7109375" style="168" customWidth="1"/>
    <col min="3334" max="3334" width="15.42578125" style="168" bestFit="1" customWidth="1"/>
    <col min="3335" max="3335" width="9.42578125" style="168" bestFit="1" customWidth="1"/>
    <col min="3336" max="3336" width="15.42578125" style="168" bestFit="1" customWidth="1"/>
    <col min="3337" max="3337" width="9.42578125" style="168" bestFit="1" customWidth="1"/>
    <col min="3338" max="3581" width="9.140625" style="168"/>
    <col min="3582" max="3582" width="19" style="168" customWidth="1"/>
    <col min="3583" max="3583" width="57.5703125" style="168" customWidth="1"/>
    <col min="3584" max="3584" width="16.42578125" style="168" customWidth="1"/>
    <col min="3585" max="3586" width="17.7109375" style="168" bestFit="1" customWidth="1"/>
    <col min="3587" max="3587" width="15.7109375" style="168" customWidth="1"/>
    <col min="3588" max="3588" width="15.7109375" style="168" bestFit="1" customWidth="1"/>
    <col min="3589" max="3589" width="19.7109375" style="168" customWidth="1"/>
    <col min="3590" max="3590" width="15.42578125" style="168" bestFit="1" customWidth="1"/>
    <col min="3591" max="3591" width="9.42578125" style="168" bestFit="1" customWidth="1"/>
    <col min="3592" max="3592" width="15.42578125" style="168" bestFit="1" customWidth="1"/>
    <col min="3593" max="3593" width="9.42578125" style="168" bestFit="1" customWidth="1"/>
    <col min="3594" max="3837" width="9.140625" style="168"/>
    <col min="3838" max="3838" width="19" style="168" customWidth="1"/>
    <col min="3839" max="3839" width="57.5703125" style="168" customWidth="1"/>
    <col min="3840" max="3840" width="16.42578125" style="168" customWidth="1"/>
    <col min="3841" max="3842" width="17.7109375" style="168" bestFit="1" customWidth="1"/>
    <col min="3843" max="3843" width="15.7109375" style="168" customWidth="1"/>
    <col min="3844" max="3844" width="15.7109375" style="168" bestFit="1" customWidth="1"/>
    <col min="3845" max="3845" width="19.7109375" style="168" customWidth="1"/>
    <col min="3846" max="3846" width="15.42578125" style="168" bestFit="1" customWidth="1"/>
    <col min="3847" max="3847" width="9.42578125" style="168" bestFit="1" customWidth="1"/>
    <col min="3848" max="3848" width="15.42578125" style="168" bestFit="1" customWidth="1"/>
    <col min="3849" max="3849" width="9.42578125" style="168" bestFit="1" customWidth="1"/>
    <col min="3850" max="4093" width="9.140625" style="168"/>
    <col min="4094" max="4094" width="19" style="168" customWidth="1"/>
    <col min="4095" max="4095" width="57.5703125" style="168" customWidth="1"/>
    <col min="4096" max="4096" width="16.42578125" style="168" customWidth="1"/>
    <col min="4097" max="4098" width="17.7109375" style="168" bestFit="1" customWidth="1"/>
    <col min="4099" max="4099" width="15.7109375" style="168" customWidth="1"/>
    <col min="4100" max="4100" width="15.7109375" style="168" bestFit="1" customWidth="1"/>
    <col min="4101" max="4101" width="19.7109375" style="168" customWidth="1"/>
    <col min="4102" max="4102" width="15.42578125" style="168" bestFit="1" customWidth="1"/>
    <col min="4103" max="4103" width="9.42578125" style="168" bestFit="1" customWidth="1"/>
    <col min="4104" max="4104" width="15.42578125" style="168" bestFit="1" customWidth="1"/>
    <col min="4105" max="4105" width="9.42578125" style="168" bestFit="1" customWidth="1"/>
    <col min="4106" max="4349" width="9.140625" style="168"/>
    <col min="4350" max="4350" width="19" style="168" customWidth="1"/>
    <col min="4351" max="4351" width="57.5703125" style="168" customWidth="1"/>
    <col min="4352" max="4352" width="16.42578125" style="168" customWidth="1"/>
    <col min="4353" max="4354" width="17.7109375" style="168" bestFit="1" customWidth="1"/>
    <col min="4355" max="4355" width="15.7109375" style="168" customWidth="1"/>
    <col min="4356" max="4356" width="15.7109375" style="168" bestFit="1" customWidth="1"/>
    <col min="4357" max="4357" width="19.7109375" style="168" customWidth="1"/>
    <col min="4358" max="4358" width="15.42578125" style="168" bestFit="1" customWidth="1"/>
    <col min="4359" max="4359" width="9.42578125" style="168" bestFit="1" customWidth="1"/>
    <col min="4360" max="4360" width="15.42578125" style="168" bestFit="1" customWidth="1"/>
    <col min="4361" max="4361" width="9.42578125" style="168" bestFit="1" customWidth="1"/>
    <col min="4362" max="4605" width="9.140625" style="168"/>
    <col min="4606" max="4606" width="19" style="168" customWidth="1"/>
    <col min="4607" max="4607" width="57.5703125" style="168" customWidth="1"/>
    <col min="4608" max="4608" width="16.42578125" style="168" customWidth="1"/>
    <col min="4609" max="4610" width="17.7109375" style="168" bestFit="1" customWidth="1"/>
    <col min="4611" max="4611" width="15.7109375" style="168" customWidth="1"/>
    <col min="4612" max="4612" width="15.7109375" style="168" bestFit="1" customWidth="1"/>
    <col min="4613" max="4613" width="19.7109375" style="168" customWidth="1"/>
    <col min="4614" max="4614" width="15.42578125" style="168" bestFit="1" customWidth="1"/>
    <col min="4615" max="4615" width="9.42578125" style="168" bestFit="1" customWidth="1"/>
    <col min="4616" max="4616" width="15.42578125" style="168" bestFit="1" customWidth="1"/>
    <col min="4617" max="4617" width="9.42578125" style="168" bestFit="1" customWidth="1"/>
    <col min="4618" max="4861" width="9.140625" style="168"/>
    <col min="4862" max="4862" width="19" style="168" customWidth="1"/>
    <col min="4863" max="4863" width="57.5703125" style="168" customWidth="1"/>
    <col min="4864" max="4864" width="16.42578125" style="168" customWidth="1"/>
    <col min="4865" max="4866" width="17.7109375" style="168" bestFit="1" customWidth="1"/>
    <col min="4867" max="4867" width="15.7109375" style="168" customWidth="1"/>
    <col min="4868" max="4868" width="15.7109375" style="168" bestFit="1" customWidth="1"/>
    <col min="4869" max="4869" width="19.7109375" style="168" customWidth="1"/>
    <col min="4870" max="4870" width="15.42578125" style="168" bestFit="1" customWidth="1"/>
    <col min="4871" max="4871" width="9.42578125" style="168" bestFit="1" customWidth="1"/>
    <col min="4872" max="4872" width="15.42578125" style="168" bestFit="1" customWidth="1"/>
    <col min="4873" max="4873" width="9.42578125" style="168" bestFit="1" customWidth="1"/>
    <col min="4874" max="5117" width="9.140625" style="168"/>
    <col min="5118" max="5118" width="19" style="168" customWidth="1"/>
    <col min="5119" max="5119" width="57.5703125" style="168" customWidth="1"/>
    <col min="5120" max="5120" width="16.42578125" style="168" customWidth="1"/>
    <col min="5121" max="5122" width="17.7109375" style="168" bestFit="1" customWidth="1"/>
    <col min="5123" max="5123" width="15.7109375" style="168" customWidth="1"/>
    <col min="5124" max="5124" width="15.7109375" style="168" bestFit="1" customWidth="1"/>
    <col min="5125" max="5125" width="19.7109375" style="168" customWidth="1"/>
    <col min="5126" max="5126" width="15.42578125" style="168" bestFit="1" customWidth="1"/>
    <col min="5127" max="5127" width="9.42578125" style="168" bestFit="1" customWidth="1"/>
    <col min="5128" max="5128" width="15.42578125" style="168" bestFit="1" customWidth="1"/>
    <col min="5129" max="5129" width="9.42578125" style="168" bestFit="1" customWidth="1"/>
    <col min="5130" max="5373" width="9.140625" style="168"/>
    <col min="5374" max="5374" width="19" style="168" customWidth="1"/>
    <col min="5375" max="5375" width="57.5703125" style="168" customWidth="1"/>
    <col min="5376" max="5376" width="16.42578125" style="168" customWidth="1"/>
    <col min="5377" max="5378" width="17.7109375" style="168" bestFit="1" customWidth="1"/>
    <col min="5379" max="5379" width="15.7109375" style="168" customWidth="1"/>
    <col min="5380" max="5380" width="15.7109375" style="168" bestFit="1" customWidth="1"/>
    <col min="5381" max="5381" width="19.7109375" style="168" customWidth="1"/>
    <col min="5382" max="5382" width="15.42578125" style="168" bestFit="1" customWidth="1"/>
    <col min="5383" max="5383" width="9.42578125" style="168" bestFit="1" customWidth="1"/>
    <col min="5384" max="5384" width="15.42578125" style="168" bestFit="1" customWidth="1"/>
    <col min="5385" max="5385" width="9.42578125" style="168" bestFit="1" customWidth="1"/>
    <col min="5386" max="5629" width="9.140625" style="168"/>
    <col min="5630" max="5630" width="19" style="168" customWidth="1"/>
    <col min="5631" max="5631" width="57.5703125" style="168" customWidth="1"/>
    <col min="5632" max="5632" width="16.42578125" style="168" customWidth="1"/>
    <col min="5633" max="5634" width="17.7109375" style="168" bestFit="1" customWidth="1"/>
    <col min="5635" max="5635" width="15.7109375" style="168" customWidth="1"/>
    <col min="5636" max="5636" width="15.7109375" style="168" bestFit="1" customWidth="1"/>
    <col min="5637" max="5637" width="19.7109375" style="168" customWidth="1"/>
    <col min="5638" max="5638" width="15.42578125" style="168" bestFit="1" customWidth="1"/>
    <col min="5639" max="5639" width="9.42578125" style="168" bestFit="1" customWidth="1"/>
    <col min="5640" max="5640" width="15.42578125" style="168" bestFit="1" customWidth="1"/>
    <col min="5641" max="5641" width="9.42578125" style="168" bestFit="1" customWidth="1"/>
    <col min="5642" max="5885" width="9.140625" style="168"/>
    <col min="5886" max="5886" width="19" style="168" customWidth="1"/>
    <col min="5887" max="5887" width="57.5703125" style="168" customWidth="1"/>
    <col min="5888" max="5888" width="16.42578125" style="168" customWidth="1"/>
    <col min="5889" max="5890" width="17.7109375" style="168" bestFit="1" customWidth="1"/>
    <col min="5891" max="5891" width="15.7109375" style="168" customWidth="1"/>
    <col min="5892" max="5892" width="15.7109375" style="168" bestFit="1" customWidth="1"/>
    <col min="5893" max="5893" width="19.7109375" style="168" customWidth="1"/>
    <col min="5894" max="5894" width="15.42578125" style="168" bestFit="1" customWidth="1"/>
    <col min="5895" max="5895" width="9.42578125" style="168" bestFit="1" customWidth="1"/>
    <col min="5896" max="5896" width="15.42578125" style="168" bestFit="1" customWidth="1"/>
    <col min="5897" max="5897" width="9.42578125" style="168" bestFit="1" customWidth="1"/>
    <col min="5898" max="6141" width="9.140625" style="168"/>
    <col min="6142" max="6142" width="19" style="168" customWidth="1"/>
    <col min="6143" max="6143" width="57.5703125" style="168" customWidth="1"/>
    <col min="6144" max="6144" width="16.42578125" style="168" customWidth="1"/>
    <col min="6145" max="6146" width="17.7109375" style="168" bestFit="1" customWidth="1"/>
    <col min="6147" max="6147" width="15.7109375" style="168" customWidth="1"/>
    <col min="6148" max="6148" width="15.7109375" style="168" bestFit="1" customWidth="1"/>
    <col min="6149" max="6149" width="19.7109375" style="168" customWidth="1"/>
    <col min="6150" max="6150" width="15.42578125" style="168" bestFit="1" customWidth="1"/>
    <col min="6151" max="6151" width="9.42578125" style="168" bestFit="1" customWidth="1"/>
    <col min="6152" max="6152" width="15.42578125" style="168" bestFit="1" customWidth="1"/>
    <col min="6153" max="6153" width="9.42578125" style="168" bestFit="1" customWidth="1"/>
    <col min="6154" max="6397" width="9.140625" style="168"/>
    <col min="6398" max="6398" width="19" style="168" customWidth="1"/>
    <col min="6399" max="6399" width="57.5703125" style="168" customWidth="1"/>
    <col min="6400" max="6400" width="16.42578125" style="168" customWidth="1"/>
    <col min="6401" max="6402" width="17.7109375" style="168" bestFit="1" customWidth="1"/>
    <col min="6403" max="6403" width="15.7109375" style="168" customWidth="1"/>
    <col min="6404" max="6404" width="15.7109375" style="168" bestFit="1" customWidth="1"/>
    <col min="6405" max="6405" width="19.7109375" style="168" customWidth="1"/>
    <col min="6406" max="6406" width="15.42578125" style="168" bestFit="1" customWidth="1"/>
    <col min="6407" max="6407" width="9.42578125" style="168" bestFit="1" customWidth="1"/>
    <col min="6408" max="6408" width="15.42578125" style="168" bestFit="1" customWidth="1"/>
    <col min="6409" max="6409" width="9.42578125" style="168" bestFit="1" customWidth="1"/>
    <col min="6410" max="6653" width="9.140625" style="168"/>
    <col min="6654" max="6654" width="19" style="168" customWidth="1"/>
    <col min="6655" max="6655" width="57.5703125" style="168" customWidth="1"/>
    <col min="6656" max="6656" width="16.42578125" style="168" customWidth="1"/>
    <col min="6657" max="6658" width="17.7109375" style="168" bestFit="1" customWidth="1"/>
    <col min="6659" max="6659" width="15.7109375" style="168" customWidth="1"/>
    <col min="6660" max="6660" width="15.7109375" style="168" bestFit="1" customWidth="1"/>
    <col min="6661" max="6661" width="19.7109375" style="168" customWidth="1"/>
    <col min="6662" max="6662" width="15.42578125" style="168" bestFit="1" customWidth="1"/>
    <col min="6663" max="6663" width="9.42578125" style="168" bestFit="1" customWidth="1"/>
    <col min="6664" max="6664" width="15.42578125" style="168" bestFit="1" customWidth="1"/>
    <col min="6665" max="6665" width="9.42578125" style="168" bestFit="1" customWidth="1"/>
    <col min="6666" max="6909" width="9.140625" style="168"/>
    <col min="6910" max="6910" width="19" style="168" customWidth="1"/>
    <col min="6911" max="6911" width="57.5703125" style="168" customWidth="1"/>
    <col min="6912" max="6912" width="16.42578125" style="168" customWidth="1"/>
    <col min="6913" max="6914" width="17.7109375" style="168" bestFit="1" customWidth="1"/>
    <col min="6915" max="6915" width="15.7109375" style="168" customWidth="1"/>
    <col min="6916" max="6916" width="15.7109375" style="168" bestFit="1" customWidth="1"/>
    <col min="6917" max="6917" width="19.7109375" style="168" customWidth="1"/>
    <col min="6918" max="6918" width="15.42578125" style="168" bestFit="1" customWidth="1"/>
    <col min="6919" max="6919" width="9.42578125" style="168" bestFit="1" customWidth="1"/>
    <col min="6920" max="6920" width="15.42578125" style="168" bestFit="1" customWidth="1"/>
    <col min="6921" max="6921" width="9.42578125" style="168" bestFit="1" customWidth="1"/>
    <col min="6922" max="7165" width="9.140625" style="168"/>
    <col min="7166" max="7166" width="19" style="168" customWidth="1"/>
    <col min="7167" max="7167" width="57.5703125" style="168" customWidth="1"/>
    <col min="7168" max="7168" width="16.42578125" style="168" customWidth="1"/>
    <col min="7169" max="7170" width="17.7109375" style="168" bestFit="1" customWidth="1"/>
    <col min="7171" max="7171" width="15.7109375" style="168" customWidth="1"/>
    <col min="7172" max="7172" width="15.7109375" style="168" bestFit="1" customWidth="1"/>
    <col min="7173" max="7173" width="19.7109375" style="168" customWidth="1"/>
    <col min="7174" max="7174" width="15.42578125" style="168" bestFit="1" customWidth="1"/>
    <col min="7175" max="7175" width="9.42578125" style="168" bestFit="1" customWidth="1"/>
    <col min="7176" max="7176" width="15.42578125" style="168" bestFit="1" customWidth="1"/>
    <col min="7177" max="7177" width="9.42578125" style="168" bestFit="1" customWidth="1"/>
    <col min="7178" max="7421" width="9.140625" style="168"/>
    <col min="7422" max="7422" width="19" style="168" customWidth="1"/>
    <col min="7423" max="7423" width="57.5703125" style="168" customWidth="1"/>
    <col min="7424" max="7424" width="16.42578125" style="168" customWidth="1"/>
    <col min="7425" max="7426" width="17.7109375" style="168" bestFit="1" customWidth="1"/>
    <col min="7427" max="7427" width="15.7109375" style="168" customWidth="1"/>
    <col min="7428" max="7428" width="15.7109375" style="168" bestFit="1" customWidth="1"/>
    <col min="7429" max="7429" width="19.7109375" style="168" customWidth="1"/>
    <col min="7430" max="7430" width="15.42578125" style="168" bestFit="1" customWidth="1"/>
    <col min="7431" max="7431" width="9.42578125" style="168" bestFit="1" customWidth="1"/>
    <col min="7432" max="7432" width="15.42578125" style="168" bestFit="1" customWidth="1"/>
    <col min="7433" max="7433" width="9.42578125" style="168" bestFit="1" customWidth="1"/>
    <col min="7434" max="7677" width="9.140625" style="168"/>
    <col min="7678" max="7678" width="19" style="168" customWidth="1"/>
    <col min="7679" max="7679" width="57.5703125" style="168" customWidth="1"/>
    <col min="7680" max="7680" width="16.42578125" style="168" customWidth="1"/>
    <col min="7681" max="7682" width="17.7109375" style="168" bestFit="1" customWidth="1"/>
    <col min="7683" max="7683" width="15.7109375" style="168" customWidth="1"/>
    <col min="7684" max="7684" width="15.7109375" style="168" bestFit="1" customWidth="1"/>
    <col min="7685" max="7685" width="19.7109375" style="168" customWidth="1"/>
    <col min="7686" max="7686" width="15.42578125" style="168" bestFit="1" customWidth="1"/>
    <col min="7687" max="7687" width="9.42578125" style="168" bestFit="1" customWidth="1"/>
    <col min="7688" max="7688" width="15.42578125" style="168" bestFit="1" customWidth="1"/>
    <col min="7689" max="7689" width="9.42578125" style="168" bestFit="1" customWidth="1"/>
    <col min="7690" max="7933" width="9.140625" style="168"/>
    <col min="7934" max="7934" width="19" style="168" customWidth="1"/>
    <col min="7935" max="7935" width="57.5703125" style="168" customWidth="1"/>
    <col min="7936" max="7936" width="16.42578125" style="168" customWidth="1"/>
    <col min="7937" max="7938" width="17.7109375" style="168" bestFit="1" customWidth="1"/>
    <col min="7939" max="7939" width="15.7109375" style="168" customWidth="1"/>
    <col min="7940" max="7940" width="15.7109375" style="168" bestFit="1" customWidth="1"/>
    <col min="7941" max="7941" width="19.7109375" style="168" customWidth="1"/>
    <col min="7942" max="7942" width="15.42578125" style="168" bestFit="1" customWidth="1"/>
    <col min="7943" max="7943" width="9.42578125" style="168" bestFit="1" customWidth="1"/>
    <col min="7944" max="7944" width="15.42578125" style="168" bestFit="1" customWidth="1"/>
    <col min="7945" max="7945" width="9.42578125" style="168" bestFit="1" customWidth="1"/>
    <col min="7946" max="8189" width="9.140625" style="168"/>
    <col min="8190" max="8190" width="19" style="168" customWidth="1"/>
    <col min="8191" max="8191" width="57.5703125" style="168" customWidth="1"/>
    <col min="8192" max="8192" width="16.42578125" style="168" customWidth="1"/>
    <col min="8193" max="8194" width="17.7109375" style="168" bestFit="1" customWidth="1"/>
    <col min="8195" max="8195" width="15.7109375" style="168" customWidth="1"/>
    <col min="8196" max="8196" width="15.7109375" style="168" bestFit="1" customWidth="1"/>
    <col min="8197" max="8197" width="19.7109375" style="168" customWidth="1"/>
    <col min="8198" max="8198" width="15.42578125" style="168" bestFit="1" customWidth="1"/>
    <col min="8199" max="8199" width="9.42578125" style="168" bestFit="1" customWidth="1"/>
    <col min="8200" max="8200" width="15.42578125" style="168" bestFit="1" customWidth="1"/>
    <col min="8201" max="8201" width="9.42578125" style="168" bestFit="1" customWidth="1"/>
    <col min="8202" max="8445" width="9.140625" style="168"/>
    <col min="8446" max="8446" width="19" style="168" customWidth="1"/>
    <col min="8447" max="8447" width="57.5703125" style="168" customWidth="1"/>
    <col min="8448" max="8448" width="16.42578125" style="168" customWidth="1"/>
    <col min="8449" max="8450" width="17.7109375" style="168" bestFit="1" customWidth="1"/>
    <col min="8451" max="8451" width="15.7109375" style="168" customWidth="1"/>
    <col min="8452" max="8452" width="15.7109375" style="168" bestFit="1" customWidth="1"/>
    <col min="8453" max="8453" width="19.7109375" style="168" customWidth="1"/>
    <col min="8454" max="8454" width="15.42578125" style="168" bestFit="1" customWidth="1"/>
    <col min="8455" max="8455" width="9.42578125" style="168" bestFit="1" customWidth="1"/>
    <col min="8456" max="8456" width="15.42578125" style="168" bestFit="1" customWidth="1"/>
    <col min="8457" max="8457" width="9.42578125" style="168" bestFit="1" customWidth="1"/>
    <col min="8458" max="8701" width="9.140625" style="168"/>
    <col min="8702" max="8702" width="19" style="168" customWidth="1"/>
    <col min="8703" max="8703" width="57.5703125" style="168" customWidth="1"/>
    <col min="8704" max="8704" width="16.42578125" style="168" customWidth="1"/>
    <col min="8705" max="8706" width="17.7109375" style="168" bestFit="1" customWidth="1"/>
    <col min="8707" max="8707" width="15.7109375" style="168" customWidth="1"/>
    <col min="8708" max="8708" width="15.7109375" style="168" bestFit="1" customWidth="1"/>
    <col min="8709" max="8709" width="19.7109375" style="168" customWidth="1"/>
    <col min="8710" max="8710" width="15.42578125" style="168" bestFit="1" customWidth="1"/>
    <col min="8711" max="8711" width="9.42578125" style="168" bestFit="1" customWidth="1"/>
    <col min="8712" max="8712" width="15.42578125" style="168" bestFit="1" customWidth="1"/>
    <col min="8713" max="8713" width="9.42578125" style="168" bestFit="1" customWidth="1"/>
    <col min="8714" max="8957" width="9.140625" style="168"/>
    <col min="8958" max="8958" width="19" style="168" customWidth="1"/>
    <col min="8959" max="8959" width="57.5703125" style="168" customWidth="1"/>
    <col min="8960" max="8960" width="16.42578125" style="168" customWidth="1"/>
    <col min="8961" max="8962" width="17.7109375" style="168" bestFit="1" customWidth="1"/>
    <col min="8963" max="8963" width="15.7109375" style="168" customWidth="1"/>
    <col min="8964" max="8964" width="15.7109375" style="168" bestFit="1" customWidth="1"/>
    <col min="8965" max="8965" width="19.7109375" style="168" customWidth="1"/>
    <col min="8966" max="8966" width="15.42578125" style="168" bestFit="1" customWidth="1"/>
    <col min="8967" max="8967" width="9.42578125" style="168" bestFit="1" customWidth="1"/>
    <col min="8968" max="8968" width="15.42578125" style="168" bestFit="1" customWidth="1"/>
    <col min="8969" max="8969" width="9.42578125" style="168" bestFit="1" customWidth="1"/>
    <col min="8970" max="9213" width="9.140625" style="168"/>
    <col min="9214" max="9214" width="19" style="168" customWidth="1"/>
    <col min="9215" max="9215" width="57.5703125" style="168" customWidth="1"/>
    <col min="9216" max="9216" width="16.42578125" style="168" customWidth="1"/>
    <col min="9217" max="9218" width="17.7109375" style="168" bestFit="1" customWidth="1"/>
    <col min="9219" max="9219" width="15.7109375" style="168" customWidth="1"/>
    <col min="9220" max="9220" width="15.7109375" style="168" bestFit="1" customWidth="1"/>
    <col min="9221" max="9221" width="19.7109375" style="168" customWidth="1"/>
    <col min="9222" max="9222" width="15.42578125" style="168" bestFit="1" customWidth="1"/>
    <col min="9223" max="9223" width="9.42578125" style="168" bestFit="1" customWidth="1"/>
    <col min="9224" max="9224" width="15.42578125" style="168" bestFit="1" customWidth="1"/>
    <col min="9225" max="9225" width="9.42578125" style="168" bestFit="1" customWidth="1"/>
    <col min="9226" max="9469" width="9.140625" style="168"/>
    <col min="9470" max="9470" width="19" style="168" customWidth="1"/>
    <col min="9471" max="9471" width="57.5703125" style="168" customWidth="1"/>
    <col min="9472" max="9472" width="16.42578125" style="168" customWidth="1"/>
    <col min="9473" max="9474" width="17.7109375" style="168" bestFit="1" customWidth="1"/>
    <col min="9475" max="9475" width="15.7109375" style="168" customWidth="1"/>
    <col min="9476" max="9476" width="15.7109375" style="168" bestFit="1" customWidth="1"/>
    <col min="9477" max="9477" width="19.7109375" style="168" customWidth="1"/>
    <col min="9478" max="9478" width="15.42578125" style="168" bestFit="1" customWidth="1"/>
    <col min="9479" max="9479" width="9.42578125" style="168" bestFit="1" customWidth="1"/>
    <col min="9480" max="9480" width="15.42578125" style="168" bestFit="1" customWidth="1"/>
    <col min="9481" max="9481" width="9.42578125" style="168" bestFit="1" customWidth="1"/>
    <col min="9482" max="9725" width="9.140625" style="168"/>
    <col min="9726" max="9726" width="19" style="168" customWidth="1"/>
    <col min="9727" max="9727" width="57.5703125" style="168" customWidth="1"/>
    <col min="9728" max="9728" width="16.42578125" style="168" customWidth="1"/>
    <col min="9729" max="9730" width="17.7109375" style="168" bestFit="1" customWidth="1"/>
    <col min="9731" max="9731" width="15.7109375" style="168" customWidth="1"/>
    <col min="9732" max="9732" width="15.7109375" style="168" bestFit="1" customWidth="1"/>
    <col min="9733" max="9733" width="19.7109375" style="168" customWidth="1"/>
    <col min="9734" max="9734" width="15.42578125" style="168" bestFit="1" customWidth="1"/>
    <col min="9735" max="9735" width="9.42578125" style="168" bestFit="1" customWidth="1"/>
    <col min="9736" max="9736" width="15.42578125" style="168" bestFit="1" customWidth="1"/>
    <col min="9737" max="9737" width="9.42578125" style="168" bestFit="1" customWidth="1"/>
    <col min="9738" max="9981" width="9.140625" style="168"/>
    <col min="9982" max="9982" width="19" style="168" customWidth="1"/>
    <col min="9983" max="9983" width="57.5703125" style="168" customWidth="1"/>
    <col min="9984" max="9984" width="16.42578125" style="168" customWidth="1"/>
    <col min="9985" max="9986" width="17.7109375" style="168" bestFit="1" customWidth="1"/>
    <col min="9987" max="9987" width="15.7109375" style="168" customWidth="1"/>
    <col min="9988" max="9988" width="15.7109375" style="168" bestFit="1" customWidth="1"/>
    <col min="9989" max="9989" width="19.7109375" style="168" customWidth="1"/>
    <col min="9990" max="9990" width="15.42578125" style="168" bestFit="1" customWidth="1"/>
    <col min="9991" max="9991" width="9.42578125" style="168" bestFit="1" customWidth="1"/>
    <col min="9992" max="9992" width="15.42578125" style="168" bestFit="1" customWidth="1"/>
    <col min="9993" max="9993" width="9.42578125" style="168" bestFit="1" customWidth="1"/>
    <col min="9994" max="10237" width="9.140625" style="168"/>
    <col min="10238" max="10238" width="19" style="168" customWidth="1"/>
    <col min="10239" max="10239" width="57.5703125" style="168" customWidth="1"/>
    <col min="10240" max="10240" width="16.42578125" style="168" customWidth="1"/>
    <col min="10241" max="10242" width="17.7109375" style="168" bestFit="1" customWidth="1"/>
    <col min="10243" max="10243" width="15.7109375" style="168" customWidth="1"/>
    <col min="10244" max="10244" width="15.7109375" style="168" bestFit="1" customWidth="1"/>
    <col min="10245" max="10245" width="19.7109375" style="168" customWidth="1"/>
    <col min="10246" max="10246" width="15.42578125" style="168" bestFit="1" customWidth="1"/>
    <col min="10247" max="10247" width="9.42578125" style="168" bestFit="1" customWidth="1"/>
    <col min="10248" max="10248" width="15.42578125" style="168" bestFit="1" customWidth="1"/>
    <col min="10249" max="10249" width="9.42578125" style="168" bestFit="1" customWidth="1"/>
    <col min="10250" max="10493" width="9.140625" style="168"/>
    <col min="10494" max="10494" width="19" style="168" customWidth="1"/>
    <col min="10495" max="10495" width="57.5703125" style="168" customWidth="1"/>
    <col min="10496" max="10496" width="16.42578125" style="168" customWidth="1"/>
    <col min="10497" max="10498" width="17.7109375" style="168" bestFit="1" customWidth="1"/>
    <col min="10499" max="10499" width="15.7109375" style="168" customWidth="1"/>
    <col min="10500" max="10500" width="15.7109375" style="168" bestFit="1" customWidth="1"/>
    <col min="10501" max="10501" width="19.7109375" style="168" customWidth="1"/>
    <col min="10502" max="10502" width="15.42578125" style="168" bestFit="1" customWidth="1"/>
    <col min="10503" max="10503" width="9.42578125" style="168" bestFit="1" customWidth="1"/>
    <col min="10504" max="10504" width="15.42578125" style="168" bestFit="1" customWidth="1"/>
    <col min="10505" max="10505" width="9.42578125" style="168" bestFit="1" customWidth="1"/>
    <col min="10506" max="10749" width="9.140625" style="168"/>
    <col min="10750" max="10750" width="19" style="168" customWidth="1"/>
    <col min="10751" max="10751" width="57.5703125" style="168" customWidth="1"/>
    <col min="10752" max="10752" width="16.42578125" style="168" customWidth="1"/>
    <col min="10753" max="10754" width="17.7109375" style="168" bestFit="1" customWidth="1"/>
    <col min="10755" max="10755" width="15.7109375" style="168" customWidth="1"/>
    <col min="10756" max="10756" width="15.7109375" style="168" bestFit="1" customWidth="1"/>
    <col min="10757" max="10757" width="19.7109375" style="168" customWidth="1"/>
    <col min="10758" max="10758" width="15.42578125" style="168" bestFit="1" customWidth="1"/>
    <col min="10759" max="10759" width="9.42578125" style="168" bestFit="1" customWidth="1"/>
    <col min="10760" max="10760" width="15.42578125" style="168" bestFit="1" customWidth="1"/>
    <col min="10761" max="10761" width="9.42578125" style="168" bestFit="1" customWidth="1"/>
    <col min="10762" max="11005" width="9.140625" style="168"/>
    <col min="11006" max="11006" width="19" style="168" customWidth="1"/>
    <col min="11007" max="11007" width="57.5703125" style="168" customWidth="1"/>
    <col min="11008" max="11008" width="16.42578125" style="168" customWidth="1"/>
    <col min="11009" max="11010" width="17.7109375" style="168" bestFit="1" customWidth="1"/>
    <col min="11011" max="11011" width="15.7109375" style="168" customWidth="1"/>
    <col min="11012" max="11012" width="15.7109375" style="168" bestFit="1" customWidth="1"/>
    <col min="11013" max="11013" width="19.7109375" style="168" customWidth="1"/>
    <col min="11014" max="11014" width="15.42578125" style="168" bestFit="1" customWidth="1"/>
    <col min="11015" max="11015" width="9.42578125" style="168" bestFit="1" customWidth="1"/>
    <col min="11016" max="11016" width="15.42578125" style="168" bestFit="1" customWidth="1"/>
    <col min="11017" max="11017" width="9.42578125" style="168" bestFit="1" customWidth="1"/>
    <col min="11018" max="11261" width="9.140625" style="168"/>
    <col min="11262" max="11262" width="19" style="168" customWidth="1"/>
    <col min="11263" max="11263" width="57.5703125" style="168" customWidth="1"/>
    <col min="11264" max="11264" width="16.42578125" style="168" customWidth="1"/>
    <col min="11265" max="11266" width="17.7109375" style="168" bestFit="1" customWidth="1"/>
    <col min="11267" max="11267" width="15.7109375" style="168" customWidth="1"/>
    <col min="11268" max="11268" width="15.7109375" style="168" bestFit="1" customWidth="1"/>
    <col min="11269" max="11269" width="19.7109375" style="168" customWidth="1"/>
    <col min="11270" max="11270" width="15.42578125" style="168" bestFit="1" customWidth="1"/>
    <col min="11271" max="11271" width="9.42578125" style="168" bestFit="1" customWidth="1"/>
    <col min="11272" max="11272" width="15.42578125" style="168" bestFit="1" customWidth="1"/>
    <col min="11273" max="11273" width="9.42578125" style="168" bestFit="1" customWidth="1"/>
    <col min="11274" max="11517" width="9.140625" style="168"/>
    <col min="11518" max="11518" width="19" style="168" customWidth="1"/>
    <col min="11519" max="11519" width="57.5703125" style="168" customWidth="1"/>
    <col min="11520" max="11520" width="16.42578125" style="168" customWidth="1"/>
    <col min="11521" max="11522" width="17.7109375" style="168" bestFit="1" customWidth="1"/>
    <col min="11523" max="11523" width="15.7109375" style="168" customWidth="1"/>
    <col min="11524" max="11524" width="15.7109375" style="168" bestFit="1" customWidth="1"/>
    <col min="11525" max="11525" width="19.7109375" style="168" customWidth="1"/>
    <col min="11526" max="11526" width="15.42578125" style="168" bestFit="1" customWidth="1"/>
    <col min="11527" max="11527" width="9.42578125" style="168" bestFit="1" customWidth="1"/>
    <col min="11528" max="11528" width="15.42578125" style="168" bestFit="1" customWidth="1"/>
    <col min="11529" max="11529" width="9.42578125" style="168" bestFit="1" customWidth="1"/>
    <col min="11530" max="11773" width="9.140625" style="168"/>
    <col min="11774" max="11774" width="19" style="168" customWidth="1"/>
    <col min="11775" max="11775" width="57.5703125" style="168" customWidth="1"/>
    <col min="11776" max="11776" width="16.42578125" style="168" customWidth="1"/>
    <col min="11777" max="11778" width="17.7109375" style="168" bestFit="1" customWidth="1"/>
    <col min="11779" max="11779" width="15.7109375" style="168" customWidth="1"/>
    <col min="11780" max="11780" width="15.7109375" style="168" bestFit="1" customWidth="1"/>
    <col min="11781" max="11781" width="19.7109375" style="168" customWidth="1"/>
    <col min="11782" max="11782" width="15.42578125" style="168" bestFit="1" customWidth="1"/>
    <col min="11783" max="11783" width="9.42578125" style="168" bestFit="1" customWidth="1"/>
    <col min="11784" max="11784" width="15.42578125" style="168" bestFit="1" customWidth="1"/>
    <col min="11785" max="11785" width="9.42578125" style="168" bestFit="1" customWidth="1"/>
    <col min="11786" max="12029" width="9.140625" style="168"/>
    <col min="12030" max="12030" width="19" style="168" customWidth="1"/>
    <col min="12031" max="12031" width="57.5703125" style="168" customWidth="1"/>
    <col min="12032" max="12032" width="16.42578125" style="168" customWidth="1"/>
    <col min="12033" max="12034" width="17.7109375" style="168" bestFit="1" customWidth="1"/>
    <col min="12035" max="12035" width="15.7109375" style="168" customWidth="1"/>
    <col min="12036" max="12036" width="15.7109375" style="168" bestFit="1" customWidth="1"/>
    <col min="12037" max="12037" width="19.7109375" style="168" customWidth="1"/>
    <col min="12038" max="12038" width="15.42578125" style="168" bestFit="1" customWidth="1"/>
    <col min="12039" max="12039" width="9.42578125" style="168" bestFit="1" customWidth="1"/>
    <col min="12040" max="12040" width="15.42578125" style="168" bestFit="1" customWidth="1"/>
    <col min="12041" max="12041" width="9.42578125" style="168" bestFit="1" customWidth="1"/>
    <col min="12042" max="12285" width="9.140625" style="168"/>
    <col min="12286" max="12286" width="19" style="168" customWidth="1"/>
    <col min="12287" max="12287" width="57.5703125" style="168" customWidth="1"/>
    <col min="12288" max="12288" width="16.42578125" style="168" customWidth="1"/>
    <col min="12289" max="12290" width="17.7109375" style="168" bestFit="1" customWidth="1"/>
    <col min="12291" max="12291" width="15.7109375" style="168" customWidth="1"/>
    <col min="12292" max="12292" width="15.7109375" style="168" bestFit="1" customWidth="1"/>
    <col min="12293" max="12293" width="19.7109375" style="168" customWidth="1"/>
    <col min="12294" max="12294" width="15.42578125" style="168" bestFit="1" customWidth="1"/>
    <col min="12295" max="12295" width="9.42578125" style="168" bestFit="1" customWidth="1"/>
    <col min="12296" max="12296" width="15.42578125" style="168" bestFit="1" customWidth="1"/>
    <col min="12297" max="12297" width="9.42578125" style="168" bestFit="1" customWidth="1"/>
    <col min="12298" max="12541" width="9.140625" style="168"/>
    <col min="12542" max="12542" width="19" style="168" customWidth="1"/>
    <col min="12543" max="12543" width="57.5703125" style="168" customWidth="1"/>
    <col min="12544" max="12544" width="16.42578125" style="168" customWidth="1"/>
    <col min="12545" max="12546" width="17.7109375" style="168" bestFit="1" customWidth="1"/>
    <col min="12547" max="12547" width="15.7109375" style="168" customWidth="1"/>
    <col min="12548" max="12548" width="15.7109375" style="168" bestFit="1" customWidth="1"/>
    <col min="12549" max="12549" width="19.7109375" style="168" customWidth="1"/>
    <col min="12550" max="12550" width="15.42578125" style="168" bestFit="1" customWidth="1"/>
    <col min="12551" max="12551" width="9.42578125" style="168" bestFit="1" customWidth="1"/>
    <col min="12552" max="12552" width="15.42578125" style="168" bestFit="1" customWidth="1"/>
    <col min="12553" max="12553" width="9.42578125" style="168" bestFit="1" customWidth="1"/>
    <col min="12554" max="12797" width="9.140625" style="168"/>
    <col min="12798" max="12798" width="19" style="168" customWidth="1"/>
    <col min="12799" max="12799" width="57.5703125" style="168" customWidth="1"/>
    <col min="12800" max="12800" width="16.42578125" style="168" customWidth="1"/>
    <col min="12801" max="12802" width="17.7109375" style="168" bestFit="1" customWidth="1"/>
    <col min="12803" max="12803" width="15.7109375" style="168" customWidth="1"/>
    <col min="12804" max="12804" width="15.7109375" style="168" bestFit="1" customWidth="1"/>
    <col min="12805" max="12805" width="19.7109375" style="168" customWidth="1"/>
    <col min="12806" max="12806" width="15.42578125" style="168" bestFit="1" customWidth="1"/>
    <col min="12807" max="12807" width="9.42578125" style="168" bestFit="1" customWidth="1"/>
    <col min="12808" max="12808" width="15.42578125" style="168" bestFit="1" customWidth="1"/>
    <col min="12809" max="12809" width="9.42578125" style="168" bestFit="1" customWidth="1"/>
    <col min="12810" max="13053" width="9.140625" style="168"/>
    <col min="13054" max="13054" width="19" style="168" customWidth="1"/>
    <col min="13055" max="13055" width="57.5703125" style="168" customWidth="1"/>
    <col min="13056" max="13056" width="16.42578125" style="168" customWidth="1"/>
    <col min="13057" max="13058" width="17.7109375" style="168" bestFit="1" customWidth="1"/>
    <col min="13059" max="13059" width="15.7109375" style="168" customWidth="1"/>
    <col min="13060" max="13060" width="15.7109375" style="168" bestFit="1" customWidth="1"/>
    <col min="13061" max="13061" width="19.7109375" style="168" customWidth="1"/>
    <col min="13062" max="13062" width="15.42578125" style="168" bestFit="1" customWidth="1"/>
    <col min="13063" max="13063" width="9.42578125" style="168" bestFit="1" customWidth="1"/>
    <col min="13064" max="13064" width="15.42578125" style="168" bestFit="1" customWidth="1"/>
    <col min="13065" max="13065" width="9.42578125" style="168" bestFit="1" customWidth="1"/>
    <col min="13066" max="13309" width="9.140625" style="168"/>
    <col min="13310" max="13310" width="19" style="168" customWidth="1"/>
    <col min="13311" max="13311" width="57.5703125" style="168" customWidth="1"/>
    <col min="13312" max="13312" width="16.42578125" style="168" customWidth="1"/>
    <col min="13313" max="13314" width="17.7109375" style="168" bestFit="1" customWidth="1"/>
    <col min="13315" max="13315" width="15.7109375" style="168" customWidth="1"/>
    <col min="13316" max="13316" width="15.7109375" style="168" bestFit="1" customWidth="1"/>
    <col min="13317" max="13317" width="19.7109375" style="168" customWidth="1"/>
    <col min="13318" max="13318" width="15.42578125" style="168" bestFit="1" customWidth="1"/>
    <col min="13319" max="13319" width="9.42578125" style="168" bestFit="1" customWidth="1"/>
    <col min="13320" max="13320" width="15.42578125" style="168" bestFit="1" customWidth="1"/>
    <col min="13321" max="13321" width="9.42578125" style="168" bestFit="1" customWidth="1"/>
    <col min="13322" max="13565" width="9.140625" style="168"/>
    <col min="13566" max="13566" width="19" style="168" customWidth="1"/>
    <col min="13567" max="13567" width="57.5703125" style="168" customWidth="1"/>
    <col min="13568" max="13568" width="16.42578125" style="168" customWidth="1"/>
    <col min="13569" max="13570" width="17.7109375" style="168" bestFit="1" customWidth="1"/>
    <col min="13571" max="13571" width="15.7109375" style="168" customWidth="1"/>
    <col min="13572" max="13572" width="15.7109375" style="168" bestFit="1" customWidth="1"/>
    <col min="13573" max="13573" width="19.7109375" style="168" customWidth="1"/>
    <col min="13574" max="13574" width="15.42578125" style="168" bestFit="1" customWidth="1"/>
    <col min="13575" max="13575" width="9.42578125" style="168" bestFit="1" customWidth="1"/>
    <col min="13576" max="13576" width="15.42578125" style="168" bestFit="1" customWidth="1"/>
    <col min="13577" max="13577" width="9.42578125" style="168" bestFit="1" customWidth="1"/>
    <col min="13578" max="13821" width="9.140625" style="168"/>
    <col min="13822" max="13822" width="19" style="168" customWidth="1"/>
    <col min="13823" max="13823" width="57.5703125" style="168" customWidth="1"/>
    <col min="13824" max="13824" width="16.42578125" style="168" customWidth="1"/>
    <col min="13825" max="13826" width="17.7109375" style="168" bestFit="1" customWidth="1"/>
    <col min="13827" max="13827" width="15.7109375" style="168" customWidth="1"/>
    <col min="13828" max="13828" width="15.7109375" style="168" bestFit="1" customWidth="1"/>
    <col min="13829" max="13829" width="19.7109375" style="168" customWidth="1"/>
    <col min="13830" max="13830" width="15.42578125" style="168" bestFit="1" customWidth="1"/>
    <col min="13831" max="13831" width="9.42578125" style="168" bestFit="1" customWidth="1"/>
    <col min="13832" max="13832" width="15.42578125" style="168" bestFit="1" customWidth="1"/>
    <col min="13833" max="13833" width="9.42578125" style="168" bestFit="1" customWidth="1"/>
    <col min="13834" max="14077" width="9.140625" style="168"/>
    <col min="14078" max="14078" width="19" style="168" customWidth="1"/>
    <col min="14079" max="14079" width="57.5703125" style="168" customWidth="1"/>
    <col min="14080" max="14080" width="16.42578125" style="168" customWidth="1"/>
    <col min="14081" max="14082" width="17.7109375" style="168" bestFit="1" customWidth="1"/>
    <col min="14083" max="14083" width="15.7109375" style="168" customWidth="1"/>
    <col min="14084" max="14084" width="15.7109375" style="168" bestFit="1" customWidth="1"/>
    <col min="14085" max="14085" width="19.7109375" style="168" customWidth="1"/>
    <col min="14086" max="14086" width="15.42578125" style="168" bestFit="1" customWidth="1"/>
    <col min="14087" max="14087" width="9.42578125" style="168" bestFit="1" customWidth="1"/>
    <col min="14088" max="14088" width="15.42578125" style="168" bestFit="1" customWidth="1"/>
    <col min="14089" max="14089" width="9.42578125" style="168" bestFit="1" customWidth="1"/>
    <col min="14090" max="14333" width="9.140625" style="168"/>
    <col min="14334" max="14334" width="19" style="168" customWidth="1"/>
    <col min="14335" max="14335" width="57.5703125" style="168" customWidth="1"/>
    <col min="14336" max="14336" width="16.42578125" style="168" customWidth="1"/>
    <col min="14337" max="14338" width="17.7109375" style="168" bestFit="1" customWidth="1"/>
    <col min="14339" max="14339" width="15.7109375" style="168" customWidth="1"/>
    <col min="14340" max="14340" width="15.7109375" style="168" bestFit="1" customWidth="1"/>
    <col min="14341" max="14341" width="19.7109375" style="168" customWidth="1"/>
    <col min="14342" max="14342" width="15.42578125" style="168" bestFit="1" customWidth="1"/>
    <col min="14343" max="14343" width="9.42578125" style="168" bestFit="1" customWidth="1"/>
    <col min="14344" max="14344" width="15.42578125" style="168" bestFit="1" customWidth="1"/>
    <col min="14345" max="14345" width="9.42578125" style="168" bestFit="1" customWidth="1"/>
    <col min="14346" max="14589" width="9.140625" style="168"/>
    <col min="14590" max="14590" width="19" style="168" customWidth="1"/>
    <col min="14591" max="14591" width="57.5703125" style="168" customWidth="1"/>
    <col min="14592" max="14592" width="16.42578125" style="168" customWidth="1"/>
    <col min="14593" max="14594" width="17.7109375" style="168" bestFit="1" customWidth="1"/>
    <col min="14595" max="14595" width="15.7109375" style="168" customWidth="1"/>
    <col min="14596" max="14596" width="15.7109375" style="168" bestFit="1" customWidth="1"/>
    <col min="14597" max="14597" width="19.7109375" style="168" customWidth="1"/>
    <col min="14598" max="14598" width="15.42578125" style="168" bestFit="1" customWidth="1"/>
    <col min="14599" max="14599" width="9.42578125" style="168" bestFit="1" customWidth="1"/>
    <col min="14600" max="14600" width="15.42578125" style="168" bestFit="1" customWidth="1"/>
    <col min="14601" max="14601" width="9.42578125" style="168" bestFit="1" customWidth="1"/>
    <col min="14602" max="14845" width="9.140625" style="168"/>
    <col min="14846" max="14846" width="19" style="168" customWidth="1"/>
    <col min="14847" max="14847" width="57.5703125" style="168" customWidth="1"/>
    <col min="14848" max="14848" width="16.42578125" style="168" customWidth="1"/>
    <col min="14849" max="14850" width="17.7109375" style="168" bestFit="1" customWidth="1"/>
    <col min="14851" max="14851" width="15.7109375" style="168" customWidth="1"/>
    <col min="14852" max="14852" width="15.7109375" style="168" bestFit="1" customWidth="1"/>
    <col min="14853" max="14853" width="19.7109375" style="168" customWidth="1"/>
    <col min="14854" max="14854" width="15.42578125" style="168" bestFit="1" customWidth="1"/>
    <col min="14855" max="14855" width="9.42578125" style="168" bestFit="1" customWidth="1"/>
    <col min="14856" max="14856" width="15.42578125" style="168" bestFit="1" customWidth="1"/>
    <col min="14857" max="14857" width="9.42578125" style="168" bestFit="1" customWidth="1"/>
    <col min="14858" max="15101" width="9.140625" style="168"/>
    <col min="15102" max="15102" width="19" style="168" customWidth="1"/>
    <col min="15103" max="15103" width="57.5703125" style="168" customWidth="1"/>
    <col min="15104" max="15104" width="16.42578125" style="168" customWidth="1"/>
    <col min="15105" max="15106" width="17.7109375" style="168" bestFit="1" customWidth="1"/>
    <col min="15107" max="15107" width="15.7109375" style="168" customWidth="1"/>
    <col min="15108" max="15108" width="15.7109375" style="168" bestFit="1" customWidth="1"/>
    <col min="15109" max="15109" width="19.7109375" style="168" customWidth="1"/>
    <col min="15110" max="15110" width="15.42578125" style="168" bestFit="1" customWidth="1"/>
    <col min="15111" max="15111" width="9.42578125" style="168" bestFit="1" customWidth="1"/>
    <col min="15112" max="15112" width="15.42578125" style="168" bestFit="1" customWidth="1"/>
    <col min="15113" max="15113" width="9.42578125" style="168" bestFit="1" customWidth="1"/>
    <col min="15114" max="15357" width="9.140625" style="168"/>
    <col min="15358" max="15358" width="19" style="168" customWidth="1"/>
    <col min="15359" max="15359" width="57.5703125" style="168" customWidth="1"/>
    <col min="15360" max="15360" width="16.42578125" style="168" customWidth="1"/>
    <col min="15361" max="15362" width="17.7109375" style="168" bestFit="1" customWidth="1"/>
    <col min="15363" max="15363" width="15.7109375" style="168" customWidth="1"/>
    <col min="15364" max="15364" width="15.7109375" style="168" bestFit="1" customWidth="1"/>
    <col min="15365" max="15365" width="19.7109375" style="168" customWidth="1"/>
    <col min="15366" max="15366" width="15.42578125" style="168" bestFit="1" customWidth="1"/>
    <col min="15367" max="15367" width="9.42578125" style="168" bestFit="1" customWidth="1"/>
    <col min="15368" max="15368" width="15.42578125" style="168" bestFit="1" customWidth="1"/>
    <col min="15369" max="15369" width="9.42578125" style="168" bestFit="1" customWidth="1"/>
    <col min="15370" max="15613" width="9.140625" style="168"/>
    <col min="15614" max="15614" width="19" style="168" customWidth="1"/>
    <col min="15615" max="15615" width="57.5703125" style="168" customWidth="1"/>
    <col min="15616" max="15616" width="16.42578125" style="168" customWidth="1"/>
    <col min="15617" max="15618" width="17.7109375" style="168" bestFit="1" customWidth="1"/>
    <col min="15619" max="15619" width="15.7109375" style="168" customWidth="1"/>
    <col min="15620" max="15620" width="15.7109375" style="168" bestFit="1" customWidth="1"/>
    <col min="15621" max="15621" width="19.7109375" style="168" customWidth="1"/>
    <col min="15622" max="15622" width="15.42578125" style="168" bestFit="1" customWidth="1"/>
    <col min="15623" max="15623" width="9.42578125" style="168" bestFit="1" customWidth="1"/>
    <col min="15624" max="15624" width="15.42578125" style="168" bestFit="1" customWidth="1"/>
    <col min="15625" max="15625" width="9.42578125" style="168" bestFit="1" customWidth="1"/>
    <col min="15626" max="15869" width="9.140625" style="168"/>
    <col min="15870" max="15870" width="19" style="168" customWidth="1"/>
    <col min="15871" max="15871" width="57.5703125" style="168" customWidth="1"/>
    <col min="15872" max="15872" width="16.42578125" style="168" customWidth="1"/>
    <col min="15873" max="15874" width="17.7109375" style="168" bestFit="1" customWidth="1"/>
    <col min="15875" max="15875" width="15.7109375" style="168" customWidth="1"/>
    <col min="15876" max="15876" width="15.7109375" style="168" bestFit="1" customWidth="1"/>
    <col min="15877" max="15877" width="19.7109375" style="168" customWidth="1"/>
    <col min="15878" max="15878" width="15.42578125" style="168" bestFit="1" customWidth="1"/>
    <col min="15879" max="15879" width="9.42578125" style="168" bestFit="1" customWidth="1"/>
    <col min="15880" max="15880" width="15.42578125" style="168" bestFit="1" customWidth="1"/>
    <col min="15881" max="15881" width="9.42578125" style="168" bestFit="1" customWidth="1"/>
    <col min="15882" max="16125" width="9.140625" style="168"/>
    <col min="16126" max="16126" width="19" style="168" customWidth="1"/>
    <col min="16127" max="16127" width="57.5703125" style="168" customWidth="1"/>
    <col min="16128" max="16128" width="16.42578125" style="168" customWidth="1"/>
    <col min="16129" max="16130" width="17.7109375" style="168" bestFit="1" customWidth="1"/>
    <col min="16131" max="16131" width="15.7109375" style="168" customWidth="1"/>
    <col min="16132" max="16132" width="15.7109375" style="168" bestFit="1" customWidth="1"/>
    <col min="16133" max="16133" width="19.7109375" style="168" customWidth="1"/>
    <col min="16134" max="16134" width="15.42578125" style="168" bestFit="1" customWidth="1"/>
    <col min="16135" max="16135" width="9.42578125" style="168" bestFit="1" customWidth="1"/>
    <col min="16136" max="16136" width="15.42578125" style="168" bestFit="1" customWidth="1"/>
    <col min="16137" max="16137" width="9.42578125" style="168" bestFit="1" customWidth="1"/>
    <col min="16138" max="16384" width="9.140625" style="168"/>
  </cols>
  <sheetData>
    <row r="1" spans="1:12" ht="20.25" hidden="1" customHeight="1" x14ac:dyDescent="0.25">
      <c r="A1" s="165"/>
      <c r="B1" s="165"/>
      <c r="C1" s="165"/>
      <c r="D1" s="165"/>
      <c r="E1" s="165"/>
      <c r="F1" s="165"/>
      <c r="G1" s="165"/>
      <c r="H1" s="165"/>
      <c r="I1" s="167"/>
      <c r="J1" s="167"/>
      <c r="K1" s="167"/>
      <c r="L1" s="167"/>
    </row>
    <row r="2" spans="1:12" ht="15.75" hidden="1" customHeight="1" x14ac:dyDescent="0.25">
      <c r="A2" s="269"/>
      <c r="B2" s="269"/>
      <c r="C2" s="269"/>
      <c r="D2" s="269"/>
      <c r="E2" s="269"/>
      <c r="F2" s="269"/>
      <c r="G2" s="269"/>
      <c r="H2" s="269"/>
      <c r="I2" s="167"/>
      <c r="J2" s="167"/>
      <c r="K2" s="167"/>
      <c r="L2" s="167"/>
    </row>
    <row r="3" spans="1:12" ht="18" hidden="1" customHeight="1" x14ac:dyDescent="0.25">
      <c r="A3" s="165"/>
      <c r="B3" s="165"/>
      <c r="C3" s="165"/>
      <c r="D3" s="165"/>
      <c r="E3" s="165"/>
      <c r="F3" s="165"/>
      <c r="G3" s="170"/>
      <c r="H3" s="170"/>
      <c r="I3" s="167"/>
      <c r="J3" s="167"/>
      <c r="K3" s="167"/>
      <c r="L3" s="167"/>
    </row>
    <row r="4" spans="1:12" x14ac:dyDescent="0.25">
      <c r="A4" s="165"/>
      <c r="B4" s="165"/>
      <c r="C4" s="165"/>
      <c r="D4" s="165"/>
      <c r="E4" s="165"/>
      <c r="F4" s="165"/>
      <c r="G4" s="170"/>
      <c r="H4" s="170"/>
      <c r="I4" s="167"/>
      <c r="J4" s="167"/>
      <c r="K4" s="167"/>
      <c r="L4" s="167"/>
    </row>
    <row r="5" spans="1:12" ht="15.75" customHeight="1" x14ac:dyDescent="0.25">
      <c r="A5" s="269" t="s">
        <v>473</v>
      </c>
      <c r="B5" s="269"/>
      <c r="C5" s="269"/>
      <c r="D5" s="269"/>
      <c r="E5" s="269"/>
      <c r="F5" s="269"/>
      <c r="G5" s="115"/>
      <c r="H5" s="115"/>
      <c r="I5" s="167"/>
      <c r="J5" s="167"/>
      <c r="K5" s="167"/>
      <c r="L5" s="167"/>
    </row>
    <row r="6" spans="1:12" x14ac:dyDescent="0.25">
      <c r="A6" s="165"/>
      <c r="B6" s="165"/>
      <c r="C6" s="165"/>
      <c r="D6" s="165"/>
      <c r="E6" s="165"/>
      <c r="F6" s="165"/>
      <c r="G6" s="170"/>
      <c r="H6" s="170"/>
      <c r="I6" s="167"/>
      <c r="J6" s="167"/>
      <c r="K6" s="167"/>
      <c r="L6" s="167"/>
    </row>
    <row r="7" spans="1:12" s="174" customFormat="1" ht="63" x14ac:dyDescent="0.25">
      <c r="A7" s="270" t="s">
        <v>3</v>
      </c>
      <c r="B7" s="270"/>
      <c r="C7" s="171" t="s">
        <v>541</v>
      </c>
      <c r="D7" s="171" t="s">
        <v>543</v>
      </c>
      <c r="E7" s="171" t="s">
        <v>544</v>
      </c>
      <c r="F7" s="171" t="s">
        <v>611</v>
      </c>
      <c r="G7" s="171" t="s">
        <v>610</v>
      </c>
      <c r="H7" s="173"/>
      <c r="I7" s="173"/>
      <c r="J7" s="173"/>
      <c r="K7" s="173"/>
      <c r="L7" s="173"/>
    </row>
    <row r="8" spans="1:12" s="174" customFormat="1" ht="12.75" customHeight="1" x14ac:dyDescent="0.25">
      <c r="A8" s="270">
        <v>1</v>
      </c>
      <c r="B8" s="270"/>
      <c r="C8" s="175">
        <v>2</v>
      </c>
      <c r="D8" s="175">
        <v>3</v>
      </c>
      <c r="E8" s="175">
        <v>4</v>
      </c>
      <c r="F8" s="175">
        <v>5</v>
      </c>
      <c r="G8" s="175">
        <v>7</v>
      </c>
      <c r="H8" s="177"/>
      <c r="I8" s="177"/>
      <c r="J8" s="173"/>
      <c r="K8" s="173"/>
      <c r="L8" s="173"/>
    </row>
    <row r="9" spans="1:12" ht="15" customHeight="1" x14ac:dyDescent="0.25">
      <c r="A9" s="178" t="s">
        <v>528</v>
      </c>
      <c r="B9" s="178" t="s">
        <v>23</v>
      </c>
      <c r="C9" s="179" t="s">
        <v>25</v>
      </c>
      <c r="D9" s="179" t="s">
        <v>25</v>
      </c>
      <c r="E9" s="179" t="s">
        <v>25</v>
      </c>
      <c r="F9" s="179" t="s">
        <v>23</v>
      </c>
      <c r="G9" s="179" t="s">
        <v>23</v>
      </c>
      <c r="H9" s="181"/>
      <c r="I9" s="181"/>
      <c r="J9" s="181"/>
      <c r="K9" s="181"/>
      <c r="L9" s="181"/>
    </row>
    <row r="10" spans="1:12" x14ac:dyDescent="0.25">
      <c r="A10" s="216"/>
      <c r="B10" s="217" t="s">
        <v>245</v>
      </c>
      <c r="C10" s="183">
        <f>+C11+C13</f>
        <v>3511183.49</v>
      </c>
      <c r="D10" s="183">
        <f>+D11+D13</f>
        <v>6727648</v>
      </c>
      <c r="E10" s="183">
        <f>+E11+E13</f>
        <v>2837970.29</v>
      </c>
      <c r="F10" s="183">
        <f>+E10/C10*100</f>
        <v>80.826601574160392</v>
      </c>
      <c r="G10" s="183">
        <f>+E10/D10*100</f>
        <v>42.18369168541517</v>
      </c>
      <c r="H10" s="181"/>
      <c r="I10" s="181"/>
      <c r="J10" s="209"/>
      <c r="K10" s="209"/>
      <c r="L10" s="209"/>
    </row>
    <row r="11" spans="1:12" x14ac:dyDescent="0.25">
      <c r="A11" s="186" t="s">
        <v>474</v>
      </c>
      <c r="B11" s="187" t="s">
        <v>475</v>
      </c>
      <c r="C11" s="218">
        <f t="shared" ref="C11:E11" si="0">+C12</f>
        <v>0</v>
      </c>
      <c r="D11" s="218">
        <f t="shared" si="0"/>
        <v>0</v>
      </c>
      <c r="E11" s="218">
        <f t="shared" si="0"/>
        <v>0</v>
      </c>
      <c r="F11" s="188">
        <v>0</v>
      </c>
      <c r="G11" s="188">
        <v>0</v>
      </c>
      <c r="H11" s="185"/>
      <c r="I11" s="185"/>
      <c r="J11" s="185"/>
      <c r="K11" s="185"/>
      <c r="L11" s="185"/>
    </row>
    <row r="12" spans="1:12" ht="31.5" x14ac:dyDescent="0.25">
      <c r="A12" s="189" t="s">
        <v>476</v>
      </c>
      <c r="B12" s="190" t="s">
        <v>477</v>
      </c>
      <c r="C12" s="191"/>
      <c r="D12" s="219"/>
      <c r="E12" s="219"/>
      <c r="F12" s="191">
        <v>0</v>
      </c>
      <c r="G12" s="192">
        <v>0</v>
      </c>
      <c r="H12" s="181"/>
      <c r="I12" s="181"/>
      <c r="J12" s="181"/>
      <c r="K12" s="181"/>
      <c r="L12" s="181"/>
    </row>
    <row r="13" spans="1:12" x14ac:dyDescent="0.25">
      <c r="A13" s="186" t="s">
        <v>478</v>
      </c>
      <c r="B13" s="187" t="s">
        <v>479</v>
      </c>
      <c r="C13" s="218">
        <f t="shared" ref="C13:E13" si="1">+C14</f>
        <v>3511183.49</v>
      </c>
      <c r="D13" s="218">
        <f t="shared" si="1"/>
        <v>6727648</v>
      </c>
      <c r="E13" s="218">
        <f t="shared" si="1"/>
        <v>2837970.29</v>
      </c>
      <c r="F13" s="188">
        <f>+E13/C13*100</f>
        <v>80.826601574160392</v>
      </c>
      <c r="G13" s="188">
        <f>+E13/D13*100</f>
        <v>42.18369168541517</v>
      </c>
      <c r="H13" s="185"/>
      <c r="I13" s="185"/>
      <c r="J13" s="185"/>
      <c r="K13" s="185"/>
      <c r="L13" s="185"/>
    </row>
    <row r="14" spans="1:12" x14ac:dyDescent="0.25">
      <c r="A14" s="189" t="s">
        <v>480</v>
      </c>
      <c r="B14" s="190" t="s">
        <v>481</v>
      </c>
      <c r="C14" s="191">
        <v>3511183.49</v>
      </c>
      <c r="D14" s="219">
        <v>6727648</v>
      </c>
      <c r="E14" s="191">
        <v>2837970.29</v>
      </c>
      <c r="F14" s="191">
        <f>+E14/C14*100</f>
        <v>80.826601574160392</v>
      </c>
      <c r="G14" s="192">
        <f t="shared" ref="G11:G14" si="2">+F14/E14*100</f>
        <v>2.8480425555885715E-3</v>
      </c>
      <c r="H14" s="181"/>
      <c r="I14" s="181"/>
      <c r="J14" s="181"/>
      <c r="K14" s="181"/>
      <c r="L14" s="181"/>
    </row>
    <row r="15" spans="1:12" x14ac:dyDescent="0.25">
      <c r="A15" s="220"/>
      <c r="B15" s="221"/>
      <c r="C15" s="205"/>
      <c r="D15" s="222"/>
      <c r="E15" s="205"/>
      <c r="F15" s="205"/>
      <c r="G15" s="185"/>
      <c r="H15" s="185"/>
      <c r="I15" s="185"/>
      <c r="J15" s="185"/>
      <c r="K15" s="185"/>
      <c r="L15" s="185"/>
    </row>
    <row r="16" spans="1:12" x14ac:dyDescent="0.25">
      <c r="A16" s="189"/>
      <c r="B16" s="190"/>
      <c r="C16" s="191"/>
      <c r="D16" s="219"/>
      <c r="E16" s="191"/>
      <c r="F16" s="191"/>
      <c r="G16" s="181"/>
      <c r="H16" s="181"/>
      <c r="I16" s="181"/>
      <c r="J16" s="181"/>
      <c r="K16" s="181"/>
      <c r="L16" s="181"/>
    </row>
    <row r="17" spans="1:12" x14ac:dyDescent="0.25">
      <c r="A17" s="189"/>
      <c r="B17" s="190"/>
      <c r="C17" s="191"/>
      <c r="D17" s="219"/>
      <c r="E17" s="191"/>
      <c r="F17" s="191"/>
      <c r="G17" s="181"/>
      <c r="H17" s="181"/>
      <c r="I17" s="181"/>
      <c r="J17" s="181"/>
      <c r="K17" s="181"/>
      <c r="L17" s="181"/>
    </row>
    <row r="18" spans="1:12" x14ac:dyDescent="0.25">
      <c r="A18" s="189"/>
      <c r="B18" s="190"/>
      <c r="C18" s="191"/>
      <c r="D18" s="219"/>
      <c r="E18" s="191"/>
      <c r="F18" s="191"/>
      <c r="G18" s="181"/>
      <c r="H18" s="181"/>
      <c r="I18" s="181"/>
      <c r="J18" s="181"/>
      <c r="K18" s="181"/>
      <c r="L18" s="181"/>
    </row>
    <row r="19" spans="1:12" x14ac:dyDescent="0.25">
      <c r="A19" s="189"/>
      <c r="B19" s="190"/>
      <c r="C19" s="191"/>
      <c r="D19" s="219"/>
      <c r="E19" s="191"/>
      <c r="F19" s="191"/>
      <c r="G19" s="181"/>
      <c r="H19" s="181"/>
      <c r="I19" s="181"/>
      <c r="J19" s="181"/>
      <c r="K19" s="181"/>
      <c r="L19" s="181"/>
    </row>
    <row r="20" spans="1:12" x14ac:dyDescent="0.25">
      <c r="A20" s="189"/>
      <c r="B20" s="190"/>
      <c r="C20" s="191"/>
      <c r="D20" s="219"/>
      <c r="E20" s="191"/>
      <c r="F20" s="191"/>
      <c r="G20" s="181"/>
      <c r="H20" s="181"/>
      <c r="I20" s="181"/>
      <c r="J20" s="181"/>
      <c r="K20" s="181"/>
      <c r="L20" s="181"/>
    </row>
    <row r="21" spans="1:12" x14ac:dyDescent="0.25">
      <c r="A21" s="220"/>
      <c r="B21" s="221"/>
      <c r="C21" s="205"/>
      <c r="D21" s="222"/>
      <c r="E21" s="205"/>
      <c r="F21" s="205"/>
      <c r="G21" s="185"/>
      <c r="H21" s="185"/>
      <c r="I21" s="185"/>
      <c r="J21" s="185"/>
      <c r="K21" s="185"/>
      <c r="L21" s="185"/>
    </row>
    <row r="22" spans="1:12" x14ac:dyDescent="0.25">
      <c r="A22" s="189"/>
      <c r="B22" s="190"/>
      <c r="C22" s="191"/>
      <c r="D22" s="219"/>
      <c r="E22" s="191"/>
      <c r="F22" s="191"/>
      <c r="G22" s="181"/>
      <c r="H22" s="181"/>
      <c r="I22" s="181"/>
      <c r="J22" s="181"/>
      <c r="K22" s="181"/>
      <c r="L22" s="181"/>
    </row>
    <row r="23" spans="1:12" x14ac:dyDescent="0.25">
      <c r="A23" s="220"/>
      <c r="B23" s="221"/>
      <c r="C23" s="205"/>
      <c r="D23" s="222"/>
      <c r="E23" s="205"/>
      <c r="F23" s="205"/>
      <c r="G23" s="185"/>
      <c r="H23" s="185"/>
      <c r="I23" s="185"/>
      <c r="J23" s="185"/>
      <c r="K23" s="185"/>
      <c r="L23" s="185"/>
    </row>
    <row r="24" spans="1:12" x14ac:dyDescent="0.25">
      <c r="A24" s="189"/>
      <c r="B24" s="190"/>
      <c r="C24" s="191"/>
      <c r="D24" s="219"/>
      <c r="E24" s="191"/>
      <c r="F24" s="191"/>
      <c r="G24" s="181"/>
      <c r="H24" s="181"/>
      <c r="I24" s="181"/>
      <c r="J24" s="181"/>
      <c r="K24" s="181"/>
      <c r="L24" s="181"/>
    </row>
    <row r="25" spans="1:12" x14ac:dyDescent="0.25">
      <c r="A25" s="223"/>
      <c r="B25" s="223"/>
      <c r="C25" s="224"/>
      <c r="D25" s="225"/>
      <c r="E25" s="224"/>
      <c r="F25" s="224"/>
      <c r="G25" s="185"/>
      <c r="H25" s="185"/>
      <c r="I25" s="185"/>
      <c r="J25" s="185"/>
      <c r="K25" s="185"/>
      <c r="L25" s="185"/>
    </row>
    <row r="26" spans="1:12" x14ac:dyDescent="0.25">
      <c r="A26" s="220"/>
      <c r="B26" s="221"/>
      <c r="C26" s="205"/>
      <c r="D26" s="222"/>
      <c r="E26" s="205"/>
      <c r="F26" s="205"/>
      <c r="G26" s="185"/>
      <c r="H26" s="185"/>
      <c r="I26" s="185"/>
      <c r="J26" s="185"/>
      <c r="K26" s="185"/>
      <c r="L26" s="185"/>
    </row>
    <row r="27" spans="1:12" x14ac:dyDescent="0.25">
      <c r="A27" s="189"/>
      <c r="B27" s="190"/>
      <c r="C27" s="191"/>
      <c r="D27" s="219"/>
      <c r="E27" s="191"/>
      <c r="F27" s="191"/>
      <c r="G27" s="181"/>
      <c r="H27" s="181"/>
      <c r="I27" s="181"/>
      <c r="J27" s="181"/>
      <c r="K27" s="181"/>
      <c r="L27" s="181"/>
    </row>
    <row r="28" spans="1:12" x14ac:dyDescent="0.25">
      <c r="A28" s="189"/>
      <c r="B28" s="190"/>
      <c r="C28" s="191"/>
      <c r="D28" s="219"/>
      <c r="E28" s="191"/>
      <c r="F28" s="191"/>
      <c r="G28" s="181"/>
      <c r="H28" s="181"/>
      <c r="I28" s="181"/>
      <c r="J28" s="181"/>
      <c r="K28" s="181"/>
      <c r="L28" s="181"/>
    </row>
    <row r="29" spans="1:12" x14ac:dyDescent="0.25">
      <c r="A29" s="220"/>
      <c r="B29" s="221"/>
      <c r="C29" s="205"/>
      <c r="D29" s="222"/>
      <c r="E29" s="205"/>
      <c r="F29" s="205"/>
      <c r="G29" s="185"/>
      <c r="H29" s="185"/>
      <c r="I29" s="185"/>
      <c r="J29" s="185"/>
      <c r="K29" s="185"/>
      <c r="L29" s="185"/>
    </row>
    <row r="30" spans="1:12" x14ac:dyDescent="0.25">
      <c r="A30" s="189"/>
      <c r="B30" s="190"/>
      <c r="C30" s="191"/>
      <c r="D30" s="219"/>
      <c r="E30" s="191"/>
      <c r="F30" s="191"/>
      <c r="G30" s="181"/>
      <c r="H30" s="181"/>
      <c r="I30" s="181"/>
      <c r="J30" s="181"/>
      <c r="K30" s="181"/>
      <c r="L30" s="181"/>
    </row>
    <row r="31" spans="1:12" x14ac:dyDescent="0.25">
      <c r="A31" s="220"/>
      <c r="B31" s="221"/>
      <c r="C31" s="205"/>
      <c r="D31" s="222"/>
      <c r="E31" s="205"/>
      <c r="F31" s="205"/>
      <c r="G31" s="185"/>
      <c r="H31" s="185"/>
      <c r="I31" s="185"/>
      <c r="J31" s="185"/>
      <c r="K31" s="185"/>
      <c r="L31" s="185"/>
    </row>
    <row r="32" spans="1:12" x14ac:dyDescent="0.25">
      <c r="A32" s="189"/>
      <c r="B32" s="190"/>
      <c r="C32" s="191"/>
      <c r="D32" s="219"/>
      <c r="E32" s="191"/>
      <c r="F32" s="191"/>
      <c r="G32" s="181"/>
      <c r="H32" s="181"/>
      <c r="I32" s="181"/>
      <c r="J32" s="181"/>
      <c r="K32" s="181"/>
      <c r="L32" s="181"/>
    </row>
    <row r="33" spans="1:12" x14ac:dyDescent="0.25">
      <c r="A33" s="220"/>
      <c r="B33" s="221"/>
      <c r="C33" s="205"/>
      <c r="D33" s="222"/>
      <c r="E33" s="205"/>
      <c r="F33" s="205"/>
      <c r="G33" s="185"/>
      <c r="H33" s="185"/>
      <c r="I33" s="185"/>
      <c r="J33" s="185"/>
      <c r="K33" s="185"/>
      <c r="L33" s="185"/>
    </row>
    <row r="34" spans="1:12" x14ac:dyDescent="0.25">
      <c r="A34" s="189"/>
      <c r="B34" s="190"/>
      <c r="C34" s="191"/>
      <c r="D34" s="219"/>
      <c r="E34" s="191"/>
      <c r="F34" s="191"/>
      <c r="G34" s="181"/>
      <c r="H34" s="181"/>
      <c r="I34" s="181"/>
      <c r="J34" s="181"/>
      <c r="K34" s="181"/>
      <c r="L34" s="181"/>
    </row>
    <row r="35" spans="1:12" x14ac:dyDescent="0.25">
      <c r="A35" s="189"/>
      <c r="B35" s="190"/>
      <c r="C35" s="191"/>
      <c r="D35" s="219"/>
      <c r="E35" s="191"/>
      <c r="F35" s="191"/>
      <c r="G35" s="181"/>
      <c r="H35" s="181"/>
      <c r="I35" s="181"/>
      <c r="J35" s="181"/>
      <c r="K35" s="181"/>
      <c r="L35" s="181"/>
    </row>
    <row r="36" spans="1:12" x14ac:dyDescent="0.25">
      <c r="A36" s="189"/>
      <c r="B36" s="190"/>
      <c r="C36" s="191"/>
      <c r="D36" s="219"/>
      <c r="E36" s="191"/>
      <c r="F36" s="191"/>
      <c r="G36" s="181"/>
      <c r="H36" s="181"/>
      <c r="I36" s="181"/>
      <c r="J36" s="181"/>
      <c r="K36" s="181"/>
      <c r="L36" s="181"/>
    </row>
    <row r="37" spans="1:12" x14ac:dyDescent="0.25">
      <c r="A37" s="189"/>
      <c r="B37" s="190"/>
      <c r="C37" s="191"/>
      <c r="D37" s="219"/>
      <c r="E37" s="191"/>
      <c r="F37" s="191"/>
      <c r="G37" s="181"/>
      <c r="H37" s="181"/>
      <c r="I37" s="181"/>
      <c r="J37" s="181"/>
      <c r="K37" s="181"/>
      <c r="L37" s="181"/>
    </row>
    <row r="38" spans="1:12" x14ac:dyDescent="0.25">
      <c r="A38" s="189"/>
      <c r="B38" s="190"/>
      <c r="C38" s="191"/>
      <c r="D38" s="219"/>
      <c r="E38" s="191"/>
      <c r="F38" s="191"/>
      <c r="G38" s="181"/>
      <c r="H38" s="181"/>
      <c r="I38" s="181"/>
      <c r="J38" s="181"/>
      <c r="K38" s="181"/>
      <c r="L38" s="181"/>
    </row>
    <row r="39" spans="1:12" x14ac:dyDescent="0.25">
      <c r="A39" s="220"/>
      <c r="B39" s="221"/>
      <c r="C39" s="205"/>
      <c r="D39" s="222"/>
      <c r="E39" s="205"/>
      <c r="F39" s="205"/>
      <c r="G39" s="185"/>
      <c r="H39" s="185"/>
      <c r="I39" s="185"/>
      <c r="J39" s="185"/>
      <c r="K39" s="185"/>
      <c r="L39" s="185"/>
    </row>
    <row r="40" spans="1:12" x14ac:dyDescent="0.25">
      <c r="A40" s="189"/>
      <c r="B40" s="190"/>
      <c r="C40" s="191"/>
      <c r="D40" s="219"/>
      <c r="E40" s="191"/>
      <c r="F40" s="191"/>
      <c r="G40" s="181"/>
      <c r="H40" s="181"/>
      <c r="I40" s="181"/>
      <c r="J40" s="181"/>
      <c r="K40" s="181"/>
      <c r="L40" s="181"/>
    </row>
    <row r="41" spans="1:12" x14ac:dyDescent="0.25">
      <c r="A41" s="220"/>
      <c r="B41" s="221"/>
      <c r="C41" s="205"/>
      <c r="D41" s="222"/>
      <c r="E41" s="205"/>
      <c r="F41" s="205"/>
      <c r="G41" s="185"/>
      <c r="H41" s="185"/>
      <c r="I41" s="185"/>
      <c r="J41" s="185"/>
      <c r="K41" s="185"/>
      <c r="L41" s="185"/>
    </row>
    <row r="42" spans="1:12" x14ac:dyDescent="0.25">
      <c r="A42" s="189"/>
      <c r="B42" s="190"/>
      <c r="C42" s="191"/>
      <c r="D42" s="219"/>
      <c r="E42" s="191"/>
      <c r="F42" s="191"/>
      <c r="G42" s="181"/>
      <c r="H42" s="181"/>
      <c r="I42" s="181"/>
      <c r="J42" s="181"/>
      <c r="K42" s="181"/>
      <c r="L42" s="181"/>
    </row>
    <row r="43" spans="1:12" x14ac:dyDescent="0.25">
      <c r="A43" s="220"/>
      <c r="B43" s="221"/>
      <c r="C43" s="205"/>
      <c r="D43" s="205"/>
      <c r="E43" s="205"/>
      <c r="F43" s="205"/>
      <c r="G43" s="185"/>
      <c r="H43" s="185"/>
      <c r="I43" s="185"/>
      <c r="J43" s="185"/>
      <c r="K43" s="185"/>
      <c r="L43" s="185"/>
    </row>
    <row r="44" spans="1:12" x14ac:dyDescent="0.25">
      <c r="A44" s="189"/>
      <c r="B44" s="190"/>
      <c r="C44" s="191"/>
      <c r="D44" s="191"/>
      <c r="E44" s="191"/>
      <c r="F44" s="191"/>
      <c r="G44" s="181"/>
      <c r="H44" s="181"/>
      <c r="I44" s="181"/>
      <c r="J44" s="181"/>
      <c r="K44" s="181"/>
      <c r="L44" s="181"/>
    </row>
  </sheetData>
  <mergeCells count="4">
    <mergeCell ref="A8:B8"/>
    <mergeCell ref="A7:B7"/>
    <mergeCell ref="A2:H2"/>
    <mergeCell ref="A5:F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0"/>
  <sheetViews>
    <sheetView topLeftCell="A4" zoomScale="90" zoomScaleNormal="90" workbookViewId="0">
      <pane xSplit="2" ySplit="6" topLeftCell="C26" activePane="bottomRight" state="frozen"/>
      <selection activeCell="A4" sqref="A4"/>
      <selection pane="topRight" activeCell="C4" sqref="C4"/>
      <selection pane="bottomLeft" activeCell="A14" sqref="A14"/>
      <selection pane="bottomRight" activeCell="H42" sqref="H42"/>
    </sheetView>
  </sheetViews>
  <sheetFormatPr defaultRowHeight="15.75" x14ac:dyDescent="0.25"/>
  <cols>
    <col min="1" max="1" width="16.7109375" style="168" customWidth="1"/>
    <col min="2" max="2" width="50.7109375" style="213" customWidth="1"/>
    <col min="3" max="3" width="20.140625" style="214" customWidth="1"/>
    <col min="4" max="4" width="17.7109375" style="215" bestFit="1" customWidth="1"/>
    <col min="5" max="5" width="16.5703125" style="214" bestFit="1" customWidth="1"/>
    <col min="6" max="6" width="9.85546875" style="214" customWidth="1"/>
    <col min="7" max="7" width="15.42578125" style="168" bestFit="1" customWidth="1"/>
    <col min="8" max="8" width="9.42578125" style="168" bestFit="1" customWidth="1"/>
    <col min="9" max="9" width="15.42578125" style="168" bestFit="1" customWidth="1"/>
    <col min="10" max="10" width="9.42578125" style="168" bestFit="1" customWidth="1"/>
    <col min="11" max="254" width="9.140625" style="168"/>
    <col min="255" max="255" width="18.42578125" style="168" customWidth="1"/>
    <col min="256" max="256" width="50.7109375" style="168" customWidth="1"/>
    <col min="257" max="257" width="20.140625" style="168" customWidth="1"/>
    <col min="258" max="259" width="17.7109375" style="168" bestFit="1" customWidth="1"/>
    <col min="260" max="260" width="16.5703125" style="168" bestFit="1" customWidth="1"/>
    <col min="261" max="261" width="15.7109375" style="168" bestFit="1" customWidth="1"/>
    <col min="262" max="262" width="18.42578125" style="168" bestFit="1" customWidth="1"/>
    <col min="263" max="263" width="15.42578125" style="168" bestFit="1" customWidth="1"/>
    <col min="264" max="264" width="9.42578125" style="168" bestFit="1" customWidth="1"/>
    <col min="265" max="265" width="15.42578125" style="168" bestFit="1" customWidth="1"/>
    <col min="266" max="266" width="9.42578125" style="168" bestFit="1" customWidth="1"/>
    <col min="267" max="510" width="9.140625" style="168"/>
    <col min="511" max="511" width="18.42578125" style="168" customWidth="1"/>
    <col min="512" max="512" width="50.7109375" style="168" customWidth="1"/>
    <col min="513" max="513" width="20.140625" style="168" customWidth="1"/>
    <col min="514" max="515" width="17.7109375" style="168" bestFit="1" customWidth="1"/>
    <col min="516" max="516" width="16.5703125" style="168" bestFit="1" customWidth="1"/>
    <col min="517" max="517" width="15.7109375" style="168" bestFit="1" customWidth="1"/>
    <col min="518" max="518" width="18.42578125" style="168" bestFit="1" customWidth="1"/>
    <col min="519" max="519" width="15.42578125" style="168" bestFit="1" customWidth="1"/>
    <col min="520" max="520" width="9.42578125" style="168" bestFit="1" customWidth="1"/>
    <col min="521" max="521" width="15.42578125" style="168" bestFit="1" customWidth="1"/>
    <col min="522" max="522" width="9.42578125" style="168" bestFit="1" customWidth="1"/>
    <col min="523" max="766" width="9.140625" style="168"/>
    <col min="767" max="767" width="18.42578125" style="168" customWidth="1"/>
    <col min="768" max="768" width="50.7109375" style="168" customWidth="1"/>
    <col min="769" max="769" width="20.140625" style="168" customWidth="1"/>
    <col min="770" max="771" width="17.7109375" style="168" bestFit="1" customWidth="1"/>
    <col min="772" max="772" width="16.5703125" style="168" bestFit="1" customWidth="1"/>
    <col min="773" max="773" width="15.7109375" style="168" bestFit="1" customWidth="1"/>
    <col min="774" max="774" width="18.42578125" style="168" bestFit="1" customWidth="1"/>
    <col min="775" max="775" width="15.42578125" style="168" bestFit="1" customWidth="1"/>
    <col min="776" max="776" width="9.42578125" style="168" bestFit="1" customWidth="1"/>
    <col min="777" max="777" width="15.42578125" style="168" bestFit="1" customWidth="1"/>
    <col min="778" max="778" width="9.42578125" style="168" bestFit="1" customWidth="1"/>
    <col min="779" max="1022" width="9.140625" style="168"/>
    <col min="1023" max="1023" width="18.42578125" style="168" customWidth="1"/>
    <col min="1024" max="1024" width="50.7109375" style="168" customWidth="1"/>
    <col min="1025" max="1025" width="20.140625" style="168" customWidth="1"/>
    <col min="1026" max="1027" width="17.7109375" style="168" bestFit="1" customWidth="1"/>
    <col min="1028" max="1028" width="16.5703125" style="168" bestFit="1" customWidth="1"/>
    <col min="1029" max="1029" width="15.7109375" style="168" bestFit="1" customWidth="1"/>
    <col min="1030" max="1030" width="18.42578125" style="168" bestFit="1" customWidth="1"/>
    <col min="1031" max="1031" width="15.42578125" style="168" bestFit="1" customWidth="1"/>
    <col min="1032" max="1032" width="9.42578125" style="168" bestFit="1" customWidth="1"/>
    <col min="1033" max="1033" width="15.42578125" style="168" bestFit="1" customWidth="1"/>
    <col min="1034" max="1034" width="9.42578125" style="168" bestFit="1" customWidth="1"/>
    <col min="1035" max="1278" width="9.140625" style="168"/>
    <col min="1279" max="1279" width="18.42578125" style="168" customWidth="1"/>
    <col min="1280" max="1280" width="50.7109375" style="168" customWidth="1"/>
    <col min="1281" max="1281" width="20.140625" style="168" customWidth="1"/>
    <col min="1282" max="1283" width="17.7109375" style="168" bestFit="1" customWidth="1"/>
    <col min="1284" max="1284" width="16.5703125" style="168" bestFit="1" customWidth="1"/>
    <col min="1285" max="1285" width="15.7109375" style="168" bestFit="1" customWidth="1"/>
    <col min="1286" max="1286" width="18.42578125" style="168" bestFit="1" customWidth="1"/>
    <col min="1287" max="1287" width="15.42578125" style="168" bestFit="1" customWidth="1"/>
    <col min="1288" max="1288" width="9.42578125" style="168" bestFit="1" customWidth="1"/>
    <col min="1289" max="1289" width="15.42578125" style="168" bestFit="1" customWidth="1"/>
    <col min="1290" max="1290" width="9.42578125" style="168" bestFit="1" customWidth="1"/>
    <col min="1291" max="1534" width="9.140625" style="168"/>
    <col min="1535" max="1535" width="18.42578125" style="168" customWidth="1"/>
    <col min="1536" max="1536" width="50.7109375" style="168" customWidth="1"/>
    <col min="1537" max="1537" width="20.140625" style="168" customWidth="1"/>
    <col min="1538" max="1539" width="17.7109375" style="168" bestFit="1" customWidth="1"/>
    <col min="1540" max="1540" width="16.5703125" style="168" bestFit="1" customWidth="1"/>
    <col min="1541" max="1541" width="15.7109375" style="168" bestFit="1" customWidth="1"/>
    <col min="1542" max="1542" width="18.42578125" style="168" bestFit="1" customWidth="1"/>
    <col min="1543" max="1543" width="15.42578125" style="168" bestFit="1" customWidth="1"/>
    <col min="1544" max="1544" width="9.42578125" style="168" bestFit="1" customWidth="1"/>
    <col min="1545" max="1545" width="15.42578125" style="168" bestFit="1" customWidth="1"/>
    <col min="1546" max="1546" width="9.42578125" style="168" bestFit="1" customWidth="1"/>
    <col min="1547" max="1790" width="9.140625" style="168"/>
    <col min="1791" max="1791" width="18.42578125" style="168" customWidth="1"/>
    <col min="1792" max="1792" width="50.7109375" style="168" customWidth="1"/>
    <col min="1793" max="1793" width="20.140625" style="168" customWidth="1"/>
    <col min="1794" max="1795" width="17.7109375" style="168" bestFit="1" customWidth="1"/>
    <col min="1796" max="1796" width="16.5703125" style="168" bestFit="1" customWidth="1"/>
    <col min="1797" max="1797" width="15.7109375" style="168" bestFit="1" customWidth="1"/>
    <col min="1798" max="1798" width="18.42578125" style="168" bestFit="1" customWidth="1"/>
    <col min="1799" max="1799" width="15.42578125" style="168" bestFit="1" customWidth="1"/>
    <col min="1800" max="1800" width="9.42578125" style="168" bestFit="1" customWidth="1"/>
    <col min="1801" max="1801" width="15.42578125" style="168" bestFit="1" customWidth="1"/>
    <col min="1802" max="1802" width="9.42578125" style="168" bestFit="1" customWidth="1"/>
    <col min="1803" max="2046" width="9.140625" style="168"/>
    <col min="2047" max="2047" width="18.42578125" style="168" customWidth="1"/>
    <col min="2048" max="2048" width="50.7109375" style="168" customWidth="1"/>
    <col min="2049" max="2049" width="20.140625" style="168" customWidth="1"/>
    <col min="2050" max="2051" width="17.7109375" style="168" bestFit="1" customWidth="1"/>
    <col min="2052" max="2052" width="16.5703125" style="168" bestFit="1" customWidth="1"/>
    <col min="2053" max="2053" width="15.7109375" style="168" bestFit="1" customWidth="1"/>
    <col min="2054" max="2054" width="18.42578125" style="168" bestFit="1" customWidth="1"/>
    <col min="2055" max="2055" width="15.42578125" style="168" bestFit="1" customWidth="1"/>
    <col min="2056" max="2056" width="9.42578125" style="168" bestFit="1" customWidth="1"/>
    <col min="2057" max="2057" width="15.42578125" style="168" bestFit="1" customWidth="1"/>
    <col min="2058" max="2058" width="9.42578125" style="168" bestFit="1" customWidth="1"/>
    <col min="2059" max="2302" width="9.140625" style="168"/>
    <col min="2303" max="2303" width="18.42578125" style="168" customWidth="1"/>
    <col min="2304" max="2304" width="50.7109375" style="168" customWidth="1"/>
    <col min="2305" max="2305" width="20.140625" style="168" customWidth="1"/>
    <col min="2306" max="2307" width="17.7109375" style="168" bestFit="1" customWidth="1"/>
    <col min="2308" max="2308" width="16.5703125" style="168" bestFit="1" customWidth="1"/>
    <col min="2309" max="2309" width="15.7109375" style="168" bestFit="1" customWidth="1"/>
    <col min="2310" max="2310" width="18.42578125" style="168" bestFit="1" customWidth="1"/>
    <col min="2311" max="2311" width="15.42578125" style="168" bestFit="1" customWidth="1"/>
    <col min="2312" max="2312" width="9.42578125" style="168" bestFit="1" customWidth="1"/>
    <col min="2313" max="2313" width="15.42578125" style="168" bestFit="1" customWidth="1"/>
    <col min="2314" max="2314" width="9.42578125" style="168" bestFit="1" customWidth="1"/>
    <col min="2315" max="2558" width="9.140625" style="168"/>
    <col min="2559" max="2559" width="18.42578125" style="168" customWidth="1"/>
    <col min="2560" max="2560" width="50.7109375" style="168" customWidth="1"/>
    <col min="2561" max="2561" width="20.140625" style="168" customWidth="1"/>
    <col min="2562" max="2563" width="17.7109375" style="168" bestFit="1" customWidth="1"/>
    <col min="2564" max="2564" width="16.5703125" style="168" bestFit="1" customWidth="1"/>
    <col min="2565" max="2565" width="15.7109375" style="168" bestFit="1" customWidth="1"/>
    <col min="2566" max="2566" width="18.42578125" style="168" bestFit="1" customWidth="1"/>
    <col min="2567" max="2567" width="15.42578125" style="168" bestFit="1" customWidth="1"/>
    <col min="2568" max="2568" width="9.42578125" style="168" bestFit="1" customWidth="1"/>
    <col min="2569" max="2569" width="15.42578125" style="168" bestFit="1" customWidth="1"/>
    <col min="2570" max="2570" width="9.42578125" style="168" bestFit="1" customWidth="1"/>
    <col min="2571" max="2814" width="9.140625" style="168"/>
    <col min="2815" max="2815" width="18.42578125" style="168" customWidth="1"/>
    <col min="2816" max="2816" width="50.7109375" style="168" customWidth="1"/>
    <col min="2817" max="2817" width="20.140625" style="168" customWidth="1"/>
    <col min="2818" max="2819" width="17.7109375" style="168" bestFit="1" customWidth="1"/>
    <col min="2820" max="2820" width="16.5703125" style="168" bestFit="1" customWidth="1"/>
    <col min="2821" max="2821" width="15.7109375" style="168" bestFit="1" customWidth="1"/>
    <col min="2822" max="2822" width="18.42578125" style="168" bestFit="1" customWidth="1"/>
    <col min="2823" max="2823" width="15.42578125" style="168" bestFit="1" customWidth="1"/>
    <col min="2824" max="2824" width="9.42578125" style="168" bestFit="1" customWidth="1"/>
    <col min="2825" max="2825" width="15.42578125" style="168" bestFit="1" customWidth="1"/>
    <col min="2826" max="2826" width="9.42578125" style="168" bestFit="1" customWidth="1"/>
    <col min="2827" max="3070" width="9.140625" style="168"/>
    <col min="3071" max="3071" width="18.42578125" style="168" customWidth="1"/>
    <col min="3072" max="3072" width="50.7109375" style="168" customWidth="1"/>
    <col min="3073" max="3073" width="20.140625" style="168" customWidth="1"/>
    <col min="3074" max="3075" width="17.7109375" style="168" bestFit="1" customWidth="1"/>
    <col min="3076" max="3076" width="16.5703125" style="168" bestFit="1" customWidth="1"/>
    <col min="3077" max="3077" width="15.7109375" style="168" bestFit="1" customWidth="1"/>
    <col min="3078" max="3078" width="18.42578125" style="168" bestFit="1" customWidth="1"/>
    <col min="3079" max="3079" width="15.42578125" style="168" bestFit="1" customWidth="1"/>
    <col min="3080" max="3080" width="9.42578125" style="168" bestFit="1" customWidth="1"/>
    <col min="3081" max="3081" width="15.42578125" style="168" bestFit="1" customWidth="1"/>
    <col min="3082" max="3082" width="9.42578125" style="168" bestFit="1" customWidth="1"/>
    <col min="3083" max="3326" width="9.140625" style="168"/>
    <col min="3327" max="3327" width="18.42578125" style="168" customWidth="1"/>
    <col min="3328" max="3328" width="50.7109375" style="168" customWidth="1"/>
    <col min="3329" max="3329" width="20.140625" style="168" customWidth="1"/>
    <col min="3330" max="3331" width="17.7109375" style="168" bestFit="1" customWidth="1"/>
    <col min="3332" max="3332" width="16.5703125" style="168" bestFit="1" customWidth="1"/>
    <col min="3333" max="3333" width="15.7109375" style="168" bestFit="1" customWidth="1"/>
    <col min="3334" max="3334" width="18.42578125" style="168" bestFit="1" customWidth="1"/>
    <col min="3335" max="3335" width="15.42578125" style="168" bestFit="1" customWidth="1"/>
    <col min="3336" max="3336" width="9.42578125" style="168" bestFit="1" customWidth="1"/>
    <col min="3337" max="3337" width="15.42578125" style="168" bestFit="1" customWidth="1"/>
    <col min="3338" max="3338" width="9.42578125" style="168" bestFit="1" customWidth="1"/>
    <col min="3339" max="3582" width="9.140625" style="168"/>
    <col min="3583" max="3583" width="18.42578125" style="168" customWidth="1"/>
    <col min="3584" max="3584" width="50.7109375" style="168" customWidth="1"/>
    <col min="3585" max="3585" width="20.140625" style="168" customWidth="1"/>
    <col min="3586" max="3587" width="17.7109375" style="168" bestFit="1" customWidth="1"/>
    <col min="3588" max="3588" width="16.5703125" style="168" bestFit="1" customWidth="1"/>
    <col min="3589" max="3589" width="15.7109375" style="168" bestFit="1" customWidth="1"/>
    <col min="3590" max="3590" width="18.42578125" style="168" bestFit="1" customWidth="1"/>
    <col min="3591" max="3591" width="15.42578125" style="168" bestFit="1" customWidth="1"/>
    <col min="3592" max="3592" width="9.42578125" style="168" bestFit="1" customWidth="1"/>
    <col min="3593" max="3593" width="15.42578125" style="168" bestFit="1" customWidth="1"/>
    <col min="3594" max="3594" width="9.42578125" style="168" bestFit="1" customWidth="1"/>
    <col min="3595" max="3838" width="9.140625" style="168"/>
    <col min="3839" max="3839" width="18.42578125" style="168" customWidth="1"/>
    <col min="3840" max="3840" width="50.7109375" style="168" customWidth="1"/>
    <col min="3841" max="3841" width="20.140625" style="168" customWidth="1"/>
    <col min="3842" max="3843" width="17.7109375" style="168" bestFit="1" customWidth="1"/>
    <col min="3844" max="3844" width="16.5703125" style="168" bestFit="1" customWidth="1"/>
    <col min="3845" max="3845" width="15.7109375" style="168" bestFit="1" customWidth="1"/>
    <col min="3846" max="3846" width="18.42578125" style="168" bestFit="1" customWidth="1"/>
    <col min="3847" max="3847" width="15.42578125" style="168" bestFit="1" customWidth="1"/>
    <col min="3848" max="3848" width="9.42578125" style="168" bestFit="1" customWidth="1"/>
    <col min="3849" max="3849" width="15.42578125" style="168" bestFit="1" customWidth="1"/>
    <col min="3850" max="3850" width="9.42578125" style="168" bestFit="1" customWidth="1"/>
    <col min="3851" max="4094" width="9.140625" style="168"/>
    <col min="4095" max="4095" width="18.42578125" style="168" customWidth="1"/>
    <col min="4096" max="4096" width="50.7109375" style="168" customWidth="1"/>
    <col min="4097" max="4097" width="20.140625" style="168" customWidth="1"/>
    <col min="4098" max="4099" width="17.7109375" style="168" bestFit="1" customWidth="1"/>
    <col min="4100" max="4100" width="16.5703125" style="168" bestFit="1" customWidth="1"/>
    <col min="4101" max="4101" width="15.7109375" style="168" bestFit="1" customWidth="1"/>
    <col min="4102" max="4102" width="18.42578125" style="168" bestFit="1" customWidth="1"/>
    <col min="4103" max="4103" width="15.42578125" style="168" bestFit="1" customWidth="1"/>
    <col min="4104" max="4104" width="9.42578125" style="168" bestFit="1" customWidth="1"/>
    <col min="4105" max="4105" width="15.42578125" style="168" bestFit="1" customWidth="1"/>
    <col min="4106" max="4106" width="9.42578125" style="168" bestFit="1" customWidth="1"/>
    <col min="4107" max="4350" width="9.140625" style="168"/>
    <col min="4351" max="4351" width="18.42578125" style="168" customWidth="1"/>
    <col min="4352" max="4352" width="50.7109375" style="168" customWidth="1"/>
    <col min="4353" max="4353" width="20.140625" style="168" customWidth="1"/>
    <col min="4354" max="4355" width="17.7109375" style="168" bestFit="1" customWidth="1"/>
    <col min="4356" max="4356" width="16.5703125" style="168" bestFit="1" customWidth="1"/>
    <col min="4357" max="4357" width="15.7109375" style="168" bestFit="1" customWidth="1"/>
    <col min="4358" max="4358" width="18.42578125" style="168" bestFit="1" customWidth="1"/>
    <col min="4359" max="4359" width="15.42578125" style="168" bestFit="1" customWidth="1"/>
    <col min="4360" max="4360" width="9.42578125" style="168" bestFit="1" customWidth="1"/>
    <col min="4361" max="4361" width="15.42578125" style="168" bestFit="1" customWidth="1"/>
    <col min="4362" max="4362" width="9.42578125" style="168" bestFit="1" customWidth="1"/>
    <col min="4363" max="4606" width="9.140625" style="168"/>
    <col min="4607" max="4607" width="18.42578125" style="168" customWidth="1"/>
    <col min="4608" max="4608" width="50.7109375" style="168" customWidth="1"/>
    <col min="4609" max="4609" width="20.140625" style="168" customWidth="1"/>
    <col min="4610" max="4611" width="17.7109375" style="168" bestFit="1" customWidth="1"/>
    <col min="4612" max="4612" width="16.5703125" style="168" bestFit="1" customWidth="1"/>
    <col min="4613" max="4613" width="15.7109375" style="168" bestFit="1" customWidth="1"/>
    <col min="4614" max="4614" width="18.42578125" style="168" bestFit="1" customWidth="1"/>
    <col min="4615" max="4615" width="15.42578125" style="168" bestFit="1" customWidth="1"/>
    <col min="4616" max="4616" width="9.42578125" style="168" bestFit="1" customWidth="1"/>
    <col min="4617" max="4617" width="15.42578125" style="168" bestFit="1" customWidth="1"/>
    <col min="4618" max="4618" width="9.42578125" style="168" bestFit="1" customWidth="1"/>
    <col min="4619" max="4862" width="9.140625" style="168"/>
    <col min="4863" max="4863" width="18.42578125" style="168" customWidth="1"/>
    <col min="4864" max="4864" width="50.7109375" style="168" customWidth="1"/>
    <col min="4865" max="4865" width="20.140625" style="168" customWidth="1"/>
    <col min="4866" max="4867" width="17.7109375" style="168" bestFit="1" customWidth="1"/>
    <col min="4868" max="4868" width="16.5703125" style="168" bestFit="1" customWidth="1"/>
    <col min="4869" max="4869" width="15.7109375" style="168" bestFit="1" customWidth="1"/>
    <col min="4870" max="4870" width="18.42578125" style="168" bestFit="1" customWidth="1"/>
    <col min="4871" max="4871" width="15.42578125" style="168" bestFit="1" customWidth="1"/>
    <col min="4872" max="4872" width="9.42578125" style="168" bestFit="1" customWidth="1"/>
    <col min="4873" max="4873" width="15.42578125" style="168" bestFit="1" customWidth="1"/>
    <col min="4874" max="4874" width="9.42578125" style="168" bestFit="1" customWidth="1"/>
    <col min="4875" max="5118" width="9.140625" style="168"/>
    <col min="5119" max="5119" width="18.42578125" style="168" customWidth="1"/>
    <col min="5120" max="5120" width="50.7109375" style="168" customWidth="1"/>
    <col min="5121" max="5121" width="20.140625" style="168" customWidth="1"/>
    <col min="5122" max="5123" width="17.7109375" style="168" bestFit="1" customWidth="1"/>
    <col min="5124" max="5124" width="16.5703125" style="168" bestFit="1" customWidth="1"/>
    <col min="5125" max="5125" width="15.7109375" style="168" bestFit="1" customWidth="1"/>
    <col min="5126" max="5126" width="18.42578125" style="168" bestFit="1" customWidth="1"/>
    <col min="5127" max="5127" width="15.42578125" style="168" bestFit="1" customWidth="1"/>
    <col min="5128" max="5128" width="9.42578125" style="168" bestFit="1" customWidth="1"/>
    <col min="5129" max="5129" width="15.42578125" style="168" bestFit="1" customWidth="1"/>
    <col min="5130" max="5130" width="9.42578125" style="168" bestFit="1" customWidth="1"/>
    <col min="5131" max="5374" width="9.140625" style="168"/>
    <col min="5375" max="5375" width="18.42578125" style="168" customWidth="1"/>
    <col min="5376" max="5376" width="50.7109375" style="168" customWidth="1"/>
    <col min="5377" max="5377" width="20.140625" style="168" customWidth="1"/>
    <col min="5378" max="5379" width="17.7109375" style="168" bestFit="1" customWidth="1"/>
    <col min="5380" max="5380" width="16.5703125" style="168" bestFit="1" customWidth="1"/>
    <col min="5381" max="5381" width="15.7109375" style="168" bestFit="1" customWidth="1"/>
    <col min="5382" max="5382" width="18.42578125" style="168" bestFit="1" customWidth="1"/>
    <col min="5383" max="5383" width="15.42578125" style="168" bestFit="1" customWidth="1"/>
    <col min="5384" max="5384" width="9.42578125" style="168" bestFit="1" customWidth="1"/>
    <col min="5385" max="5385" width="15.42578125" style="168" bestFit="1" customWidth="1"/>
    <col min="5386" max="5386" width="9.42578125" style="168" bestFit="1" customWidth="1"/>
    <col min="5387" max="5630" width="9.140625" style="168"/>
    <col min="5631" max="5631" width="18.42578125" style="168" customWidth="1"/>
    <col min="5632" max="5632" width="50.7109375" style="168" customWidth="1"/>
    <col min="5633" max="5633" width="20.140625" style="168" customWidth="1"/>
    <col min="5634" max="5635" width="17.7109375" style="168" bestFit="1" customWidth="1"/>
    <col min="5636" max="5636" width="16.5703125" style="168" bestFit="1" customWidth="1"/>
    <col min="5637" max="5637" width="15.7109375" style="168" bestFit="1" customWidth="1"/>
    <col min="5638" max="5638" width="18.42578125" style="168" bestFit="1" customWidth="1"/>
    <col min="5639" max="5639" width="15.42578125" style="168" bestFit="1" customWidth="1"/>
    <col min="5640" max="5640" width="9.42578125" style="168" bestFit="1" customWidth="1"/>
    <col min="5641" max="5641" width="15.42578125" style="168" bestFit="1" customWidth="1"/>
    <col min="5642" max="5642" width="9.42578125" style="168" bestFit="1" customWidth="1"/>
    <col min="5643" max="5886" width="9.140625" style="168"/>
    <col min="5887" max="5887" width="18.42578125" style="168" customWidth="1"/>
    <col min="5888" max="5888" width="50.7109375" style="168" customWidth="1"/>
    <col min="5889" max="5889" width="20.140625" style="168" customWidth="1"/>
    <col min="5890" max="5891" width="17.7109375" style="168" bestFit="1" customWidth="1"/>
    <col min="5892" max="5892" width="16.5703125" style="168" bestFit="1" customWidth="1"/>
    <col min="5893" max="5893" width="15.7109375" style="168" bestFit="1" customWidth="1"/>
    <col min="5894" max="5894" width="18.42578125" style="168" bestFit="1" customWidth="1"/>
    <col min="5895" max="5895" width="15.42578125" style="168" bestFit="1" customWidth="1"/>
    <col min="5896" max="5896" width="9.42578125" style="168" bestFit="1" customWidth="1"/>
    <col min="5897" max="5897" width="15.42578125" style="168" bestFit="1" customWidth="1"/>
    <col min="5898" max="5898" width="9.42578125" style="168" bestFit="1" customWidth="1"/>
    <col min="5899" max="6142" width="9.140625" style="168"/>
    <col min="6143" max="6143" width="18.42578125" style="168" customWidth="1"/>
    <col min="6144" max="6144" width="50.7109375" style="168" customWidth="1"/>
    <col min="6145" max="6145" width="20.140625" style="168" customWidth="1"/>
    <col min="6146" max="6147" width="17.7109375" style="168" bestFit="1" customWidth="1"/>
    <col min="6148" max="6148" width="16.5703125" style="168" bestFit="1" customWidth="1"/>
    <col min="6149" max="6149" width="15.7109375" style="168" bestFit="1" customWidth="1"/>
    <col min="6150" max="6150" width="18.42578125" style="168" bestFit="1" customWidth="1"/>
    <col min="6151" max="6151" width="15.42578125" style="168" bestFit="1" customWidth="1"/>
    <col min="6152" max="6152" width="9.42578125" style="168" bestFit="1" customWidth="1"/>
    <col min="6153" max="6153" width="15.42578125" style="168" bestFit="1" customWidth="1"/>
    <col min="6154" max="6154" width="9.42578125" style="168" bestFit="1" customWidth="1"/>
    <col min="6155" max="6398" width="9.140625" style="168"/>
    <col min="6399" max="6399" width="18.42578125" style="168" customWidth="1"/>
    <col min="6400" max="6400" width="50.7109375" style="168" customWidth="1"/>
    <col min="6401" max="6401" width="20.140625" style="168" customWidth="1"/>
    <col min="6402" max="6403" width="17.7109375" style="168" bestFit="1" customWidth="1"/>
    <col min="6404" max="6404" width="16.5703125" style="168" bestFit="1" customWidth="1"/>
    <col min="6405" max="6405" width="15.7109375" style="168" bestFit="1" customWidth="1"/>
    <col min="6406" max="6406" width="18.42578125" style="168" bestFit="1" customWidth="1"/>
    <col min="6407" max="6407" width="15.42578125" style="168" bestFit="1" customWidth="1"/>
    <col min="6408" max="6408" width="9.42578125" style="168" bestFit="1" customWidth="1"/>
    <col min="6409" max="6409" width="15.42578125" style="168" bestFit="1" customWidth="1"/>
    <col min="6410" max="6410" width="9.42578125" style="168" bestFit="1" customWidth="1"/>
    <col min="6411" max="6654" width="9.140625" style="168"/>
    <col min="6655" max="6655" width="18.42578125" style="168" customWidth="1"/>
    <col min="6656" max="6656" width="50.7109375" style="168" customWidth="1"/>
    <col min="6657" max="6657" width="20.140625" style="168" customWidth="1"/>
    <col min="6658" max="6659" width="17.7109375" style="168" bestFit="1" customWidth="1"/>
    <col min="6660" max="6660" width="16.5703125" style="168" bestFit="1" customWidth="1"/>
    <col min="6661" max="6661" width="15.7109375" style="168" bestFit="1" customWidth="1"/>
    <col min="6662" max="6662" width="18.42578125" style="168" bestFit="1" customWidth="1"/>
    <col min="6663" max="6663" width="15.42578125" style="168" bestFit="1" customWidth="1"/>
    <col min="6664" max="6664" width="9.42578125" style="168" bestFit="1" customWidth="1"/>
    <col min="6665" max="6665" width="15.42578125" style="168" bestFit="1" customWidth="1"/>
    <col min="6666" max="6666" width="9.42578125" style="168" bestFit="1" customWidth="1"/>
    <col min="6667" max="6910" width="9.140625" style="168"/>
    <col min="6911" max="6911" width="18.42578125" style="168" customWidth="1"/>
    <col min="6912" max="6912" width="50.7109375" style="168" customWidth="1"/>
    <col min="6913" max="6913" width="20.140625" style="168" customWidth="1"/>
    <col min="6914" max="6915" width="17.7109375" style="168" bestFit="1" customWidth="1"/>
    <col min="6916" max="6916" width="16.5703125" style="168" bestFit="1" customWidth="1"/>
    <col min="6917" max="6917" width="15.7109375" style="168" bestFit="1" customWidth="1"/>
    <col min="6918" max="6918" width="18.42578125" style="168" bestFit="1" customWidth="1"/>
    <col min="6919" max="6919" width="15.42578125" style="168" bestFit="1" customWidth="1"/>
    <col min="6920" max="6920" width="9.42578125" style="168" bestFit="1" customWidth="1"/>
    <col min="6921" max="6921" width="15.42578125" style="168" bestFit="1" customWidth="1"/>
    <col min="6922" max="6922" width="9.42578125" style="168" bestFit="1" customWidth="1"/>
    <col min="6923" max="7166" width="9.140625" style="168"/>
    <col min="7167" max="7167" width="18.42578125" style="168" customWidth="1"/>
    <col min="7168" max="7168" width="50.7109375" style="168" customWidth="1"/>
    <col min="7169" max="7169" width="20.140625" style="168" customWidth="1"/>
    <col min="7170" max="7171" width="17.7109375" style="168" bestFit="1" customWidth="1"/>
    <col min="7172" max="7172" width="16.5703125" style="168" bestFit="1" customWidth="1"/>
    <col min="7173" max="7173" width="15.7109375" style="168" bestFit="1" customWidth="1"/>
    <col min="7174" max="7174" width="18.42578125" style="168" bestFit="1" customWidth="1"/>
    <col min="7175" max="7175" width="15.42578125" style="168" bestFit="1" customWidth="1"/>
    <col min="7176" max="7176" width="9.42578125" style="168" bestFit="1" customWidth="1"/>
    <col min="7177" max="7177" width="15.42578125" style="168" bestFit="1" customWidth="1"/>
    <col min="7178" max="7178" width="9.42578125" style="168" bestFit="1" customWidth="1"/>
    <col min="7179" max="7422" width="9.140625" style="168"/>
    <col min="7423" max="7423" width="18.42578125" style="168" customWidth="1"/>
    <col min="7424" max="7424" width="50.7109375" style="168" customWidth="1"/>
    <col min="7425" max="7425" width="20.140625" style="168" customWidth="1"/>
    <col min="7426" max="7427" width="17.7109375" style="168" bestFit="1" customWidth="1"/>
    <col min="7428" max="7428" width="16.5703125" style="168" bestFit="1" customWidth="1"/>
    <col min="7429" max="7429" width="15.7109375" style="168" bestFit="1" customWidth="1"/>
    <col min="7430" max="7430" width="18.42578125" style="168" bestFit="1" customWidth="1"/>
    <col min="7431" max="7431" width="15.42578125" style="168" bestFit="1" customWidth="1"/>
    <col min="7432" max="7432" width="9.42578125" style="168" bestFit="1" customWidth="1"/>
    <col min="7433" max="7433" width="15.42578125" style="168" bestFit="1" customWidth="1"/>
    <col min="7434" max="7434" width="9.42578125" style="168" bestFit="1" customWidth="1"/>
    <col min="7435" max="7678" width="9.140625" style="168"/>
    <col min="7679" max="7679" width="18.42578125" style="168" customWidth="1"/>
    <col min="7680" max="7680" width="50.7109375" style="168" customWidth="1"/>
    <col min="7681" max="7681" width="20.140625" style="168" customWidth="1"/>
    <col min="7682" max="7683" width="17.7109375" style="168" bestFit="1" customWidth="1"/>
    <col min="7684" max="7684" width="16.5703125" style="168" bestFit="1" customWidth="1"/>
    <col min="7685" max="7685" width="15.7109375" style="168" bestFit="1" customWidth="1"/>
    <col min="7686" max="7686" width="18.42578125" style="168" bestFit="1" customWidth="1"/>
    <col min="7687" max="7687" width="15.42578125" style="168" bestFit="1" customWidth="1"/>
    <col min="7688" max="7688" width="9.42578125" style="168" bestFit="1" customWidth="1"/>
    <col min="7689" max="7689" width="15.42578125" style="168" bestFit="1" customWidth="1"/>
    <col min="7690" max="7690" width="9.42578125" style="168" bestFit="1" customWidth="1"/>
    <col min="7691" max="7934" width="9.140625" style="168"/>
    <col min="7935" max="7935" width="18.42578125" style="168" customWidth="1"/>
    <col min="7936" max="7936" width="50.7109375" style="168" customWidth="1"/>
    <col min="7937" max="7937" width="20.140625" style="168" customWidth="1"/>
    <col min="7938" max="7939" width="17.7109375" style="168" bestFit="1" customWidth="1"/>
    <col min="7940" max="7940" width="16.5703125" style="168" bestFit="1" customWidth="1"/>
    <col min="7941" max="7941" width="15.7109375" style="168" bestFit="1" customWidth="1"/>
    <col min="7942" max="7942" width="18.42578125" style="168" bestFit="1" customWidth="1"/>
    <col min="7943" max="7943" width="15.42578125" style="168" bestFit="1" customWidth="1"/>
    <col min="7944" max="7944" width="9.42578125" style="168" bestFit="1" customWidth="1"/>
    <col min="7945" max="7945" width="15.42578125" style="168" bestFit="1" customWidth="1"/>
    <col min="7946" max="7946" width="9.42578125" style="168" bestFit="1" customWidth="1"/>
    <col min="7947" max="8190" width="9.140625" style="168"/>
    <col min="8191" max="8191" width="18.42578125" style="168" customWidth="1"/>
    <col min="8192" max="8192" width="50.7109375" style="168" customWidth="1"/>
    <col min="8193" max="8193" width="20.140625" style="168" customWidth="1"/>
    <col min="8194" max="8195" width="17.7109375" style="168" bestFit="1" customWidth="1"/>
    <col min="8196" max="8196" width="16.5703125" style="168" bestFit="1" customWidth="1"/>
    <col min="8197" max="8197" width="15.7109375" style="168" bestFit="1" customWidth="1"/>
    <col min="8198" max="8198" width="18.42578125" style="168" bestFit="1" customWidth="1"/>
    <col min="8199" max="8199" width="15.42578125" style="168" bestFit="1" customWidth="1"/>
    <col min="8200" max="8200" width="9.42578125" style="168" bestFit="1" customWidth="1"/>
    <col min="8201" max="8201" width="15.42578125" style="168" bestFit="1" customWidth="1"/>
    <col min="8202" max="8202" width="9.42578125" style="168" bestFit="1" customWidth="1"/>
    <col min="8203" max="8446" width="9.140625" style="168"/>
    <col min="8447" max="8447" width="18.42578125" style="168" customWidth="1"/>
    <col min="8448" max="8448" width="50.7109375" style="168" customWidth="1"/>
    <col min="8449" max="8449" width="20.140625" style="168" customWidth="1"/>
    <col min="8450" max="8451" width="17.7109375" style="168" bestFit="1" customWidth="1"/>
    <col min="8452" max="8452" width="16.5703125" style="168" bestFit="1" customWidth="1"/>
    <col min="8453" max="8453" width="15.7109375" style="168" bestFit="1" customWidth="1"/>
    <col min="8454" max="8454" width="18.42578125" style="168" bestFit="1" customWidth="1"/>
    <col min="8455" max="8455" width="15.42578125" style="168" bestFit="1" customWidth="1"/>
    <col min="8456" max="8456" width="9.42578125" style="168" bestFit="1" customWidth="1"/>
    <col min="8457" max="8457" width="15.42578125" style="168" bestFit="1" customWidth="1"/>
    <col min="8458" max="8458" width="9.42578125" style="168" bestFit="1" customWidth="1"/>
    <col min="8459" max="8702" width="9.140625" style="168"/>
    <col min="8703" max="8703" width="18.42578125" style="168" customWidth="1"/>
    <col min="8704" max="8704" width="50.7109375" style="168" customWidth="1"/>
    <col min="8705" max="8705" width="20.140625" style="168" customWidth="1"/>
    <col min="8706" max="8707" width="17.7109375" style="168" bestFit="1" customWidth="1"/>
    <col min="8708" max="8708" width="16.5703125" style="168" bestFit="1" customWidth="1"/>
    <col min="8709" max="8709" width="15.7109375" style="168" bestFit="1" customWidth="1"/>
    <col min="8710" max="8710" width="18.42578125" style="168" bestFit="1" customWidth="1"/>
    <col min="8711" max="8711" width="15.42578125" style="168" bestFit="1" customWidth="1"/>
    <col min="8712" max="8712" width="9.42578125" style="168" bestFit="1" customWidth="1"/>
    <col min="8713" max="8713" width="15.42578125" style="168" bestFit="1" customWidth="1"/>
    <col min="8714" max="8714" width="9.42578125" style="168" bestFit="1" customWidth="1"/>
    <col min="8715" max="8958" width="9.140625" style="168"/>
    <col min="8959" max="8959" width="18.42578125" style="168" customWidth="1"/>
    <col min="8960" max="8960" width="50.7109375" style="168" customWidth="1"/>
    <col min="8961" max="8961" width="20.140625" style="168" customWidth="1"/>
    <col min="8962" max="8963" width="17.7109375" style="168" bestFit="1" customWidth="1"/>
    <col min="8964" max="8964" width="16.5703125" style="168" bestFit="1" customWidth="1"/>
    <col min="8965" max="8965" width="15.7109375" style="168" bestFit="1" customWidth="1"/>
    <col min="8966" max="8966" width="18.42578125" style="168" bestFit="1" customWidth="1"/>
    <col min="8967" max="8967" width="15.42578125" style="168" bestFit="1" customWidth="1"/>
    <col min="8968" max="8968" width="9.42578125" style="168" bestFit="1" customWidth="1"/>
    <col min="8969" max="8969" width="15.42578125" style="168" bestFit="1" customWidth="1"/>
    <col min="8970" max="8970" width="9.42578125" style="168" bestFit="1" customWidth="1"/>
    <col min="8971" max="9214" width="9.140625" style="168"/>
    <col min="9215" max="9215" width="18.42578125" style="168" customWidth="1"/>
    <col min="9216" max="9216" width="50.7109375" style="168" customWidth="1"/>
    <col min="9217" max="9217" width="20.140625" style="168" customWidth="1"/>
    <col min="9218" max="9219" width="17.7109375" style="168" bestFit="1" customWidth="1"/>
    <col min="9220" max="9220" width="16.5703125" style="168" bestFit="1" customWidth="1"/>
    <col min="9221" max="9221" width="15.7109375" style="168" bestFit="1" customWidth="1"/>
    <col min="9222" max="9222" width="18.42578125" style="168" bestFit="1" customWidth="1"/>
    <col min="9223" max="9223" width="15.42578125" style="168" bestFit="1" customWidth="1"/>
    <col min="9224" max="9224" width="9.42578125" style="168" bestFit="1" customWidth="1"/>
    <col min="9225" max="9225" width="15.42578125" style="168" bestFit="1" customWidth="1"/>
    <col min="9226" max="9226" width="9.42578125" style="168" bestFit="1" customWidth="1"/>
    <col min="9227" max="9470" width="9.140625" style="168"/>
    <col min="9471" max="9471" width="18.42578125" style="168" customWidth="1"/>
    <col min="9472" max="9472" width="50.7109375" style="168" customWidth="1"/>
    <col min="9473" max="9473" width="20.140625" style="168" customWidth="1"/>
    <col min="9474" max="9475" width="17.7109375" style="168" bestFit="1" customWidth="1"/>
    <col min="9476" max="9476" width="16.5703125" style="168" bestFit="1" customWidth="1"/>
    <col min="9477" max="9477" width="15.7109375" style="168" bestFit="1" customWidth="1"/>
    <col min="9478" max="9478" width="18.42578125" style="168" bestFit="1" customWidth="1"/>
    <col min="9479" max="9479" width="15.42578125" style="168" bestFit="1" customWidth="1"/>
    <col min="9480" max="9480" width="9.42578125" style="168" bestFit="1" customWidth="1"/>
    <col min="9481" max="9481" width="15.42578125" style="168" bestFit="1" customWidth="1"/>
    <col min="9482" max="9482" width="9.42578125" style="168" bestFit="1" customWidth="1"/>
    <col min="9483" max="9726" width="9.140625" style="168"/>
    <col min="9727" max="9727" width="18.42578125" style="168" customWidth="1"/>
    <col min="9728" max="9728" width="50.7109375" style="168" customWidth="1"/>
    <col min="9729" max="9729" width="20.140625" style="168" customWidth="1"/>
    <col min="9730" max="9731" width="17.7109375" style="168" bestFit="1" customWidth="1"/>
    <col min="9732" max="9732" width="16.5703125" style="168" bestFit="1" customWidth="1"/>
    <col min="9733" max="9733" width="15.7109375" style="168" bestFit="1" customWidth="1"/>
    <col min="9734" max="9734" width="18.42578125" style="168" bestFit="1" customWidth="1"/>
    <col min="9735" max="9735" width="15.42578125" style="168" bestFit="1" customWidth="1"/>
    <col min="9736" max="9736" width="9.42578125" style="168" bestFit="1" customWidth="1"/>
    <col min="9737" max="9737" width="15.42578125" style="168" bestFit="1" customWidth="1"/>
    <col min="9738" max="9738" width="9.42578125" style="168" bestFit="1" customWidth="1"/>
    <col min="9739" max="9982" width="9.140625" style="168"/>
    <col min="9983" max="9983" width="18.42578125" style="168" customWidth="1"/>
    <col min="9984" max="9984" width="50.7109375" style="168" customWidth="1"/>
    <col min="9985" max="9985" width="20.140625" style="168" customWidth="1"/>
    <col min="9986" max="9987" width="17.7109375" style="168" bestFit="1" customWidth="1"/>
    <col min="9988" max="9988" width="16.5703125" style="168" bestFit="1" customWidth="1"/>
    <col min="9989" max="9989" width="15.7109375" style="168" bestFit="1" customWidth="1"/>
    <col min="9990" max="9990" width="18.42578125" style="168" bestFit="1" customWidth="1"/>
    <col min="9991" max="9991" width="15.42578125" style="168" bestFit="1" customWidth="1"/>
    <col min="9992" max="9992" width="9.42578125" style="168" bestFit="1" customWidth="1"/>
    <col min="9993" max="9993" width="15.42578125" style="168" bestFit="1" customWidth="1"/>
    <col min="9994" max="9994" width="9.42578125" style="168" bestFit="1" customWidth="1"/>
    <col min="9995" max="10238" width="9.140625" style="168"/>
    <col min="10239" max="10239" width="18.42578125" style="168" customWidth="1"/>
    <col min="10240" max="10240" width="50.7109375" style="168" customWidth="1"/>
    <col min="10241" max="10241" width="20.140625" style="168" customWidth="1"/>
    <col min="10242" max="10243" width="17.7109375" style="168" bestFit="1" customWidth="1"/>
    <col min="10244" max="10244" width="16.5703125" style="168" bestFit="1" customWidth="1"/>
    <col min="10245" max="10245" width="15.7109375" style="168" bestFit="1" customWidth="1"/>
    <col min="10246" max="10246" width="18.42578125" style="168" bestFit="1" customWidth="1"/>
    <col min="10247" max="10247" width="15.42578125" style="168" bestFit="1" customWidth="1"/>
    <col min="10248" max="10248" width="9.42578125" style="168" bestFit="1" customWidth="1"/>
    <col min="10249" max="10249" width="15.42578125" style="168" bestFit="1" customWidth="1"/>
    <col min="10250" max="10250" width="9.42578125" style="168" bestFit="1" customWidth="1"/>
    <col min="10251" max="10494" width="9.140625" style="168"/>
    <col min="10495" max="10495" width="18.42578125" style="168" customWidth="1"/>
    <col min="10496" max="10496" width="50.7109375" style="168" customWidth="1"/>
    <col min="10497" max="10497" width="20.140625" style="168" customWidth="1"/>
    <col min="10498" max="10499" width="17.7109375" style="168" bestFit="1" customWidth="1"/>
    <col min="10500" max="10500" width="16.5703125" style="168" bestFit="1" customWidth="1"/>
    <col min="10501" max="10501" width="15.7109375" style="168" bestFit="1" customWidth="1"/>
    <col min="10502" max="10502" width="18.42578125" style="168" bestFit="1" customWidth="1"/>
    <col min="10503" max="10503" width="15.42578125" style="168" bestFit="1" customWidth="1"/>
    <col min="10504" max="10504" width="9.42578125" style="168" bestFit="1" customWidth="1"/>
    <col min="10505" max="10505" width="15.42578125" style="168" bestFit="1" customWidth="1"/>
    <col min="10506" max="10506" width="9.42578125" style="168" bestFit="1" customWidth="1"/>
    <col min="10507" max="10750" width="9.140625" style="168"/>
    <col min="10751" max="10751" width="18.42578125" style="168" customWidth="1"/>
    <col min="10752" max="10752" width="50.7109375" style="168" customWidth="1"/>
    <col min="10753" max="10753" width="20.140625" style="168" customWidth="1"/>
    <col min="10754" max="10755" width="17.7109375" style="168" bestFit="1" customWidth="1"/>
    <col min="10756" max="10756" width="16.5703125" style="168" bestFit="1" customWidth="1"/>
    <col min="10757" max="10757" width="15.7109375" style="168" bestFit="1" customWidth="1"/>
    <col min="10758" max="10758" width="18.42578125" style="168" bestFit="1" customWidth="1"/>
    <col min="10759" max="10759" width="15.42578125" style="168" bestFit="1" customWidth="1"/>
    <col min="10760" max="10760" width="9.42578125" style="168" bestFit="1" customWidth="1"/>
    <col min="10761" max="10761" width="15.42578125" style="168" bestFit="1" customWidth="1"/>
    <col min="10762" max="10762" width="9.42578125" style="168" bestFit="1" customWidth="1"/>
    <col min="10763" max="11006" width="9.140625" style="168"/>
    <col min="11007" max="11007" width="18.42578125" style="168" customWidth="1"/>
    <col min="11008" max="11008" width="50.7109375" style="168" customWidth="1"/>
    <col min="11009" max="11009" width="20.140625" style="168" customWidth="1"/>
    <col min="11010" max="11011" width="17.7109375" style="168" bestFit="1" customWidth="1"/>
    <col min="11012" max="11012" width="16.5703125" style="168" bestFit="1" customWidth="1"/>
    <col min="11013" max="11013" width="15.7109375" style="168" bestFit="1" customWidth="1"/>
    <col min="11014" max="11014" width="18.42578125" style="168" bestFit="1" customWidth="1"/>
    <col min="11015" max="11015" width="15.42578125" style="168" bestFit="1" customWidth="1"/>
    <col min="11016" max="11016" width="9.42578125" style="168" bestFit="1" customWidth="1"/>
    <col min="11017" max="11017" width="15.42578125" style="168" bestFit="1" customWidth="1"/>
    <col min="11018" max="11018" width="9.42578125" style="168" bestFit="1" customWidth="1"/>
    <col min="11019" max="11262" width="9.140625" style="168"/>
    <col min="11263" max="11263" width="18.42578125" style="168" customWidth="1"/>
    <col min="11264" max="11264" width="50.7109375" style="168" customWidth="1"/>
    <col min="11265" max="11265" width="20.140625" style="168" customWidth="1"/>
    <col min="11266" max="11267" width="17.7109375" style="168" bestFit="1" customWidth="1"/>
    <col min="11268" max="11268" width="16.5703125" style="168" bestFit="1" customWidth="1"/>
    <col min="11269" max="11269" width="15.7109375" style="168" bestFit="1" customWidth="1"/>
    <col min="11270" max="11270" width="18.42578125" style="168" bestFit="1" customWidth="1"/>
    <col min="11271" max="11271" width="15.42578125" style="168" bestFit="1" customWidth="1"/>
    <col min="11272" max="11272" width="9.42578125" style="168" bestFit="1" customWidth="1"/>
    <col min="11273" max="11273" width="15.42578125" style="168" bestFit="1" customWidth="1"/>
    <col min="11274" max="11274" width="9.42578125" style="168" bestFit="1" customWidth="1"/>
    <col min="11275" max="11518" width="9.140625" style="168"/>
    <col min="11519" max="11519" width="18.42578125" style="168" customWidth="1"/>
    <col min="11520" max="11520" width="50.7109375" style="168" customWidth="1"/>
    <col min="11521" max="11521" width="20.140625" style="168" customWidth="1"/>
    <col min="11522" max="11523" width="17.7109375" style="168" bestFit="1" customWidth="1"/>
    <col min="11524" max="11524" width="16.5703125" style="168" bestFit="1" customWidth="1"/>
    <col min="11525" max="11525" width="15.7109375" style="168" bestFit="1" customWidth="1"/>
    <col min="11526" max="11526" width="18.42578125" style="168" bestFit="1" customWidth="1"/>
    <col min="11527" max="11527" width="15.42578125" style="168" bestFit="1" customWidth="1"/>
    <col min="11528" max="11528" width="9.42578125" style="168" bestFit="1" customWidth="1"/>
    <col min="11529" max="11529" width="15.42578125" style="168" bestFit="1" customWidth="1"/>
    <col min="11530" max="11530" width="9.42578125" style="168" bestFit="1" customWidth="1"/>
    <col min="11531" max="11774" width="9.140625" style="168"/>
    <col min="11775" max="11775" width="18.42578125" style="168" customWidth="1"/>
    <col min="11776" max="11776" width="50.7109375" style="168" customWidth="1"/>
    <col min="11777" max="11777" width="20.140625" style="168" customWidth="1"/>
    <col min="11778" max="11779" width="17.7109375" style="168" bestFit="1" customWidth="1"/>
    <col min="11780" max="11780" width="16.5703125" style="168" bestFit="1" customWidth="1"/>
    <col min="11781" max="11781" width="15.7109375" style="168" bestFit="1" customWidth="1"/>
    <col min="11782" max="11782" width="18.42578125" style="168" bestFit="1" customWidth="1"/>
    <col min="11783" max="11783" width="15.42578125" style="168" bestFit="1" customWidth="1"/>
    <col min="11784" max="11784" width="9.42578125" style="168" bestFit="1" customWidth="1"/>
    <col min="11785" max="11785" width="15.42578125" style="168" bestFit="1" customWidth="1"/>
    <col min="11786" max="11786" width="9.42578125" style="168" bestFit="1" customWidth="1"/>
    <col min="11787" max="12030" width="9.140625" style="168"/>
    <col min="12031" max="12031" width="18.42578125" style="168" customWidth="1"/>
    <col min="12032" max="12032" width="50.7109375" style="168" customWidth="1"/>
    <col min="12033" max="12033" width="20.140625" style="168" customWidth="1"/>
    <col min="12034" max="12035" width="17.7109375" style="168" bestFit="1" customWidth="1"/>
    <col min="12036" max="12036" width="16.5703125" style="168" bestFit="1" customWidth="1"/>
    <col min="12037" max="12037" width="15.7109375" style="168" bestFit="1" customWidth="1"/>
    <col min="12038" max="12038" width="18.42578125" style="168" bestFit="1" customWidth="1"/>
    <col min="12039" max="12039" width="15.42578125" style="168" bestFit="1" customWidth="1"/>
    <col min="12040" max="12040" width="9.42578125" style="168" bestFit="1" customWidth="1"/>
    <col min="12041" max="12041" width="15.42578125" style="168" bestFit="1" customWidth="1"/>
    <col min="12042" max="12042" width="9.42578125" style="168" bestFit="1" customWidth="1"/>
    <col min="12043" max="12286" width="9.140625" style="168"/>
    <col min="12287" max="12287" width="18.42578125" style="168" customWidth="1"/>
    <col min="12288" max="12288" width="50.7109375" style="168" customWidth="1"/>
    <col min="12289" max="12289" width="20.140625" style="168" customWidth="1"/>
    <col min="12290" max="12291" width="17.7109375" style="168" bestFit="1" customWidth="1"/>
    <col min="12292" max="12292" width="16.5703125" style="168" bestFit="1" customWidth="1"/>
    <col min="12293" max="12293" width="15.7109375" style="168" bestFit="1" customWidth="1"/>
    <col min="12294" max="12294" width="18.42578125" style="168" bestFit="1" customWidth="1"/>
    <col min="12295" max="12295" width="15.42578125" style="168" bestFit="1" customWidth="1"/>
    <col min="12296" max="12296" width="9.42578125" style="168" bestFit="1" customWidth="1"/>
    <col min="12297" max="12297" width="15.42578125" style="168" bestFit="1" customWidth="1"/>
    <col min="12298" max="12298" width="9.42578125" style="168" bestFit="1" customWidth="1"/>
    <col min="12299" max="12542" width="9.140625" style="168"/>
    <col min="12543" max="12543" width="18.42578125" style="168" customWidth="1"/>
    <col min="12544" max="12544" width="50.7109375" style="168" customWidth="1"/>
    <col min="12545" max="12545" width="20.140625" style="168" customWidth="1"/>
    <col min="12546" max="12547" width="17.7109375" style="168" bestFit="1" customWidth="1"/>
    <col min="12548" max="12548" width="16.5703125" style="168" bestFit="1" customWidth="1"/>
    <col min="12549" max="12549" width="15.7109375" style="168" bestFit="1" customWidth="1"/>
    <col min="12550" max="12550" width="18.42578125" style="168" bestFit="1" customWidth="1"/>
    <col min="12551" max="12551" width="15.42578125" style="168" bestFit="1" customWidth="1"/>
    <col min="12552" max="12552" width="9.42578125" style="168" bestFit="1" customWidth="1"/>
    <col min="12553" max="12553" width="15.42578125" style="168" bestFit="1" customWidth="1"/>
    <col min="12554" max="12554" width="9.42578125" style="168" bestFit="1" customWidth="1"/>
    <col min="12555" max="12798" width="9.140625" style="168"/>
    <col min="12799" max="12799" width="18.42578125" style="168" customWidth="1"/>
    <col min="12800" max="12800" width="50.7109375" style="168" customWidth="1"/>
    <col min="12801" max="12801" width="20.140625" style="168" customWidth="1"/>
    <col min="12802" max="12803" width="17.7109375" style="168" bestFit="1" customWidth="1"/>
    <col min="12804" max="12804" width="16.5703125" style="168" bestFit="1" customWidth="1"/>
    <col min="12805" max="12805" width="15.7109375" style="168" bestFit="1" customWidth="1"/>
    <col min="12806" max="12806" width="18.42578125" style="168" bestFit="1" customWidth="1"/>
    <col min="12807" max="12807" width="15.42578125" style="168" bestFit="1" customWidth="1"/>
    <col min="12808" max="12808" width="9.42578125" style="168" bestFit="1" customWidth="1"/>
    <col min="12809" max="12809" width="15.42578125" style="168" bestFit="1" customWidth="1"/>
    <col min="12810" max="12810" width="9.42578125" style="168" bestFit="1" customWidth="1"/>
    <col min="12811" max="13054" width="9.140625" style="168"/>
    <col min="13055" max="13055" width="18.42578125" style="168" customWidth="1"/>
    <col min="13056" max="13056" width="50.7109375" style="168" customWidth="1"/>
    <col min="13057" max="13057" width="20.140625" style="168" customWidth="1"/>
    <col min="13058" max="13059" width="17.7109375" style="168" bestFit="1" customWidth="1"/>
    <col min="13060" max="13060" width="16.5703125" style="168" bestFit="1" customWidth="1"/>
    <col min="13061" max="13061" width="15.7109375" style="168" bestFit="1" customWidth="1"/>
    <col min="13062" max="13062" width="18.42578125" style="168" bestFit="1" customWidth="1"/>
    <col min="13063" max="13063" width="15.42578125" style="168" bestFit="1" customWidth="1"/>
    <col min="13064" max="13064" width="9.42578125" style="168" bestFit="1" customWidth="1"/>
    <col min="13065" max="13065" width="15.42578125" style="168" bestFit="1" customWidth="1"/>
    <col min="13066" max="13066" width="9.42578125" style="168" bestFit="1" customWidth="1"/>
    <col min="13067" max="13310" width="9.140625" style="168"/>
    <col min="13311" max="13311" width="18.42578125" style="168" customWidth="1"/>
    <col min="13312" max="13312" width="50.7109375" style="168" customWidth="1"/>
    <col min="13313" max="13313" width="20.140625" style="168" customWidth="1"/>
    <col min="13314" max="13315" width="17.7109375" style="168" bestFit="1" customWidth="1"/>
    <col min="13316" max="13316" width="16.5703125" style="168" bestFit="1" customWidth="1"/>
    <col min="13317" max="13317" width="15.7109375" style="168" bestFit="1" customWidth="1"/>
    <col min="13318" max="13318" width="18.42578125" style="168" bestFit="1" customWidth="1"/>
    <col min="13319" max="13319" width="15.42578125" style="168" bestFit="1" customWidth="1"/>
    <col min="13320" max="13320" width="9.42578125" style="168" bestFit="1" customWidth="1"/>
    <col min="13321" max="13321" width="15.42578125" style="168" bestFit="1" customWidth="1"/>
    <col min="13322" max="13322" width="9.42578125" style="168" bestFit="1" customWidth="1"/>
    <col min="13323" max="13566" width="9.140625" style="168"/>
    <col min="13567" max="13567" width="18.42578125" style="168" customWidth="1"/>
    <col min="13568" max="13568" width="50.7109375" style="168" customWidth="1"/>
    <col min="13569" max="13569" width="20.140625" style="168" customWidth="1"/>
    <col min="13570" max="13571" width="17.7109375" style="168" bestFit="1" customWidth="1"/>
    <col min="13572" max="13572" width="16.5703125" style="168" bestFit="1" customWidth="1"/>
    <col min="13573" max="13573" width="15.7109375" style="168" bestFit="1" customWidth="1"/>
    <col min="13574" max="13574" width="18.42578125" style="168" bestFit="1" customWidth="1"/>
    <col min="13575" max="13575" width="15.42578125" style="168" bestFit="1" customWidth="1"/>
    <col min="13576" max="13576" width="9.42578125" style="168" bestFit="1" customWidth="1"/>
    <col min="13577" max="13577" width="15.42578125" style="168" bestFit="1" customWidth="1"/>
    <col min="13578" max="13578" width="9.42578125" style="168" bestFit="1" customWidth="1"/>
    <col min="13579" max="13822" width="9.140625" style="168"/>
    <col min="13823" max="13823" width="18.42578125" style="168" customWidth="1"/>
    <col min="13824" max="13824" width="50.7109375" style="168" customWidth="1"/>
    <col min="13825" max="13825" width="20.140625" style="168" customWidth="1"/>
    <col min="13826" max="13827" width="17.7109375" style="168" bestFit="1" customWidth="1"/>
    <col min="13828" max="13828" width="16.5703125" style="168" bestFit="1" customWidth="1"/>
    <col min="13829" max="13829" width="15.7109375" style="168" bestFit="1" customWidth="1"/>
    <col min="13830" max="13830" width="18.42578125" style="168" bestFit="1" customWidth="1"/>
    <col min="13831" max="13831" width="15.42578125" style="168" bestFit="1" customWidth="1"/>
    <col min="13832" max="13832" width="9.42578125" style="168" bestFit="1" customWidth="1"/>
    <col min="13833" max="13833" width="15.42578125" style="168" bestFit="1" customWidth="1"/>
    <col min="13834" max="13834" width="9.42578125" style="168" bestFit="1" customWidth="1"/>
    <col min="13835" max="14078" width="9.140625" style="168"/>
    <col min="14079" max="14079" width="18.42578125" style="168" customWidth="1"/>
    <col min="14080" max="14080" width="50.7109375" style="168" customWidth="1"/>
    <col min="14081" max="14081" width="20.140625" style="168" customWidth="1"/>
    <col min="14082" max="14083" width="17.7109375" style="168" bestFit="1" customWidth="1"/>
    <col min="14084" max="14084" width="16.5703125" style="168" bestFit="1" customWidth="1"/>
    <col min="14085" max="14085" width="15.7109375" style="168" bestFit="1" customWidth="1"/>
    <col min="14086" max="14086" width="18.42578125" style="168" bestFit="1" customWidth="1"/>
    <col min="14087" max="14087" width="15.42578125" style="168" bestFit="1" customWidth="1"/>
    <col min="14088" max="14088" width="9.42578125" style="168" bestFit="1" customWidth="1"/>
    <col min="14089" max="14089" width="15.42578125" style="168" bestFit="1" customWidth="1"/>
    <col min="14090" max="14090" width="9.42578125" style="168" bestFit="1" customWidth="1"/>
    <col min="14091" max="14334" width="9.140625" style="168"/>
    <col min="14335" max="14335" width="18.42578125" style="168" customWidth="1"/>
    <col min="14336" max="14336" width="50.7109375" style="168" customWidth="1"/>
    <col min="14337" max="14337" width="20.140625" style="168" customWidth="1"/>
    <col min="14338" max="14339" width="17.7109375" style="168" bestFit="1" customWidth="1"/>
    <col min="14340" max="14340" width="16.5703125" style="168" bestFit="1" customWidth="1"/>
    <col min="14341" max="14341" width="15.7109375" style="168" bestFit="1" customWidth="1"/>
    <col min="14342" max="14342" width="18.42578125" style="168" bestFit="1" customWidth="1"/>
    <col min="14343" max="14343" width="15.42578125" style="168" bestFit="1" customWidth="1"/>
    <col min="14344" max="14344" width="9.42578125" style="168" bestFit="1" customWidth="1"/>
    <col min="14345" max="14345" width="15.42578125" style="168" bestFit="1" customWidth="1"/>
    <col min="14346" max="14346" width="9.42578125" style="168" bestFit="1" customWidth="1"/>
    <col min="14347" max="14590" width="9.140625" style="168"/>
    <col min="14591" max="14591" width="18.42578125" style="168" customWidth="1"/>
    <col min="14592" max="14592" width="50.7109375" style="168" customWidth="1"/>
    <col min="14593" max="14593" width="20.140625" style="168" customWidth="1"/>
    <col min="14594" max="14595" width="17.7109375" style="168" bestFit="1" customWidth="1"/>
    <col min="14596" max="14596" width="16.5703125" style="168" bestFit="1" customWidth="1"/>
    <col min="14597" max="14597" width="15.7109375" style="168" bestFit="1" customWidth="1"/>
    <col min="14598" max="14598" width="18.42578125" style="168" bestFit="1" customWidth="1"/>
    <col min="14599" max="14599" width="15.42578125" style="168" bestFit="1" customWidth="1"/>
    <col min="14600" max="14600" width="9.42578125" style="168" bestFit="1" customWidth="1"/>
    <col min="14601" max="14601" width="15.42578125" style="168" bestFit="1" customWidth="1"/>
    <col min="14602" max="14602" width="9.42578125" style="168" bestFit="1" customWidth="1"/>
    <col min="14603" max="14846" width="9.140625" style="168"/>
    <col min="14847" max="14847" width="18.42578125" style="168" customWidth="1"/>
    <col min="14848" max="14848" width="50.7109375" style="168" customWidth="1"/>
    <col min="14849" max="14849" width="20.140625" style="168" customWidth="1"/>
    <col min="14850" max="14851" width="17.7109375" style="168" bestFit="1" customWidth="1"/>
    <col min="14852" max="14852" width="16.5703125" style="168" bestFit="1" customWidth="1"/>
    <col min="14853" max="14853" width="15.7109375" style="168" bestFit="1" customWidth="1"/>
    <col min="14854" max="14854" width="18.42578125" style="168" bestFit="1" customWidth="1"/>
    <col min="14855" max="14855" width="15.42578125" style="168" bestFit="1" customWidth="1"/>
    <col min="14856" max="14856" width="9.42578125" style="168" bestFit="1" customWidth="1"/>
    <col min="14857" max="14857" width="15.42578125" style="168" bestFit="1" customWidth="1"/>
    <col min="14858" max="14858" width="9.42578125" style="168" bestFit="1" customWidth="1"/>
    <col min="14859" max="15102" width="9.140625" style="168"/>
    <col min="15103" max="15103" width="18.42578125" style="168" customWidth="1"/>
    <col min="15104" max="15104" width="50.7109375" style="168" customWidth="1"/>
    <col min="15105" max="15105" width="20.140625" style="168" customWidth="1"/>
    <col min="15106" max="15107" width="17.7109375" style="168" bestFit="1" customWidth="1"/>
    <col min="15108" max="15108" width="16.5703125" style="168" bestFit="1" customWidth="1"/>
    <col min="15109" max="15109" width="15.7109375" style="168" bestFit="1" customWidth="1"/>
    <col min="15110" max="15110" width="18.42578125" style="168" bestFit="1" customWidth="1"/>
    <col min="15111" max="15111" width="15.42578125" style="168" bestFit="1" customWidth="1"/>
    <col min="15112" max="15112" width="9.42578125" style="168" bestFit="1" customWidth="1"/>
    <col min="15113" max="15113" width="15.42578125" style="168" bestFit="1" customWidth="1"/>
    <col min="15114" max="15114" width="9.42578125" style="168" bestFit="1" customWidth="1"/>
    <col min="15115" max="15358" width="9.140625" style="168"/>
    <col min="15359" max="15359" width="18.42578125" style="168" customWidth="1"/>
    <col min="15360" max="15360" width="50.7109375" style="168" customWidth="1"/>
    <col min="15361" max="15361" width="20.140625" style="168" customWidth="1"/>
    <col min="15362" max="15363" width="17.7109375" style="168" bestFit="1" customWidth="1"/>
    <col min="15364" max="15364" width="16.5703125" style="168" bestFit="1" customWidth="1"/>
    <col min="15365" max="15365" width="15.7109375" style="168" bestFit="1" customWidth="1"/>
    <col min="15366" max="15366" width="18.42578125" style="168" bestFit="1" customWidth="1"/>
    <col min="15367" max="15367" width="15.42578125" style="168" bestFit="1" customWidth="1"/>
    <col min="15368" max="15368" width="9.42578125" style="168" bestFit="1" customWidth="1"/>
    <col min="15369" max="15369" width="15.42578125" style="168" bestFit="1" customWidth="1"/>
    <col min="15370" max="15370" width="9.42578125" style="168" bestFit="1" customWidth="1"/>
    <col min="15371" max="15614" width="9.140625" style="168"/>
    <col min="15615" max="15615" width="18.42578125" style="168" customWidth="1"/>
    <col min="15616" max="15616" width="50.7109375" style="168" customWidth="1"/>
    <col min="15617" max="15617" width="20.140625" style="168" customWidth="1"/>
    <col min="15618" max="15619" width="17.7109375" style="168" bestFit="1" customWidth="1"/>
    <col min="15620" max="15620" width="16.5703125" style="168" bestFit="1" customWidth="1"/>
    <col min="15621" max="15621" width="15.7109375" style="168" bestFit="1" customWidth="1"/>
    <col min="15622" max="15622" width="18.42578125" style="168" bestFit="1" customWidth="1"/>
    <col min="15623" max="15623" width="15.42578125" style="168" bestFit="1" customWidth="1"/>
    <col min="15624" max="15624" width="9.42578125" style="168" bestFit="1" customWidth="1"/>
    <col min="15625" max="15625" width="15.42578125" style="168" bestFit="1" customWidth="1"/>
    <col min="15626" max="15626" width="9.42578125" style="168" bestFit="1" customWidth="1"/>
    <col min="15627" max="15870" width="9.140625" style="168"/>
    <col min="15871" max="15871" width="18.42578125" style="168" customWidth="1"/>
    <col min="15872" max="15872" width="50.7109375" style="168" customWidth="1"/>
    <col min="15873" max="15873" width="20.140625" style="168" customWidth="1"/>
    <col min="15874" max="15875" width="17.7109375" style="168" bestFit="1" customWidth="1"/>
    <col min="15876" max="15876" width="16.5703125" style="168" bestFit="1" customWidth="1"/>
    <col min="15877" max="15877" width="15.7109375" style="168" bestFit="1" customWidth="1"/>
    <col min="15878" max="15878" width="18.42578125" style="168" bestFit="1" customWidth="1"/>
    <col min="15879" max="15879" width="15.42578125" style="168" bestFit="1" customWidth="1"/>
    <col min="15880" max="15880" width="9.42578125" style="168" bestFit="1" customWidth="1"/>
    <col min="15881" max="15881" width="15.42578125" style="168" bestFit="1" customWidth="1"/>
    <col min="15882" max="15882" width="9.42578125" style="168" bestFit="1" customWidth="1"/>
    <col min="15883" max="16126" width="9.140625" style="168"/>
    <col min="16127" max="16127" width="18.42578125" style="168" customWidth="1"/>
    <col min="16128" max="16128" width="50.7109375" style="168" customWidth="1"/>
    <col min="16129" max="16129" width="20.140625" style="168" customWidth="1"/>
    <col min="16130" max="16131" width="17.7109375" style="168" bestFit="1" customWidth="1"/>
    <col min="16132" max="16132" width="16.5703125" style="168" bestFit="1" customWidth="1"/>
    <col min="16133" max="16133" width="15.7109375" style="168" bestFit="1" customWidth="1"/>
    <col min="16134" max="16134" width="18.42578125" style="168" bestFit="1" customWidth="1"/>
    <col min="16135" max="16135" width="15.42578125" style="168" bestFit="1" customWidth="1"/>
    <col min="16136" max="16136" width="9.42578125" style="168" bestFit="1" customWidth="1"/>
    <col min="16137" max="16137" width="15.42578125" style="168" bestFit="1" customWidth="1"/>
    <col min="16138" max="16138" width="9.42578125" style="168" bestFit="1" customWidth="1"/>
    <col min="16139" max="16384" width="9.140625" style="168"/>
  </cols>
  <sheetData>
    <row r="1" spans="1:13" ht="18" hidden="1" customHeight="1" x14ac:dyDescent="0.25">
      <c r="A1" s="165"/>
      <c r="B1" s="165"/>
      <c r="C1" s="165"/>
      <c r="D1" s="165"/>
      <c r="E1" s="165"/>
      <c r="F1" s="165"/>
      <c r="G1" s="165"/>
      <c r="H1" s="165"/>
      <c r="I1" s="165"/>
      <c r="J1" s="167"/>
      <c r="K1" s="167"/>
      <c r="L1" s="167"/>
      <c r="M1" s="167"/>
    </row>
    <row r="2" spans="1:13" ht="15.75" hidden="1" customHeight="1" x14ac:dyDescent="0.25">
      <c r="A2" s="269"/>
      <c r="B2" s="269"/>
      <c r="C2" s="269"/>
      <c r="D2" s="269"/>
      <c r="E2" s="269"/>
      <c r="F2" s="269"/>
      <c r="G2" s="269"/>
      <c r="H2" s="269"/>
      <c r="I2" s="269"/>
      <c r="J2" s="167"/>
      <c r="K2" s="167"/>
      <c r="L2" s="167"/>
      <c r="M2" s="167"/>
    </row>
    <row r="3" spans="1:13" ht="18" hidden="1" customHeight="1" x14ac:dyDescent="0.25">
      <c r="A3" s="165"/>
      <c r="B3" s="165"/>
      <c r="C3" s="165"/>
      <c r="D3" s="165"/>
      <c r="E3" s="165"/>
      <c r="F3" s="165"/>
      <c r="G3" s="170"/>
      <c r="H3" s="170"/>
      <c r="I3" s="170"/>
      <c r="J3" s="167"/>
      <c r="K3" s="167"/>
      <c r="L3" s="167"/>
      <c r="M3" s="167"/>
    </row>
    <row r="4" spans="1:13" x14ac:dyDescent="0.25">
      <c r="A4" s="165"/>
      <c r="B4" s="165"/>
      <c r="C4" s="165"/>
      <c r="D4" s="165"/>
      <c r="E4" s="165"/>
      <c r="F4" s="165"/>
      <c r="G4" s="170"/>
      <c r="H4" s="170"/>
      <c r="I4" s="170"/>
      <c r="J4" s="167"/>
      <c r="K4" s="167"/>
      <c r="L4" s="167"/>
      <c r="M4" s="167"/>
    </row>
    <row r="5" spans="1:13" ht="15.75" customHeight="1" x14ac:dyDescent="0.25">
      <c r="A5" s="269" t="s">
        <v>244</v>
      </c>
      <c r="B5" s="269"/>
      <c r="C5" s="269"/>
      <c r="D5" s="269"/>
      <c r="E5" s="269"/>
      <c r="F5" s="269"/>
      <c r="G5" s="115"/>
      <c r="H5" s="115"/>
      <c r="I5" s="115"/>
      <c r="J5" s="167"/>
      <c r="K5" s="167"/>
      <c r="L5" s="167"/>
      <c r="M5" s="167"/>
    </row>
    <row r="6" spans="1:13" x14ac:dyDescent="0.25">
      <c r="A6" s="165"/>
      <c r="B6" s="165"/>
      <c r="C6" s="165"/>
      <c r="D6" s="165"/>
      <c r="E6" s="165"/>
      <c r="F6" s="165"/>
      <c r="G6" s="170"/>
      <c r="H6" s="170"/>
      <c r="I6" s="170"/>
      <c r="J6" s="167"/>
      <c r="K6" s="167"/>
      <c r="L6" s="167"/>
      <c r="M6" s="167"/>
    </row>
    <row r="7" spans="1:13" s="174" customFormat="1" ht="63" x14ac:dyDescent="0.25">
      <c r="A7" s="270" t="s">
        <v>3</v>
      </c>
      <c r="B7" s="270"/>
      <c r="C7" s="171" t="s">
        <v>541</v>
      </c>
      <c r="D7" s="171" t="s">
        <v>543</v>
      </c>
      <c r="E7" s="171" t="s">
        <v>544</v>
      </c>
      <c r="F7" s="171" t="s">
        <v>534</v>
      </c>
      <c r="G7" s="173"/>
      <c r="H7" s="173"/>
      <c r="I7" s="173"/>
      <c r="J7" s="173"/>
      <c r="K7" s="173"/>
      <c r="L7" s="173"/>
      <c r="M7" s="173"/>
    </row>
    <row r="8" spans="1:13" s="174" customFormat="1" x14ac:dyDescent="0.25">
      <c r="A8" s="270">
        <v>1</v>
      </c>
      <c r="B8" s="270"/>
      <c r="C8" s="175">
        <v>2</v>
      </c>
      <c r="D8" s="175">
        <v>3</v>
      </c>
      <c r="E8" s="175">
        <v>4</v>
      </c>
      <c r="F8" s="175">
        <v>5</v>
      </c>
      <c r="G8" s="177"/>
      <c r="H8" s="177"/>
      <c r="I8" s="177"/>
      <c r="J8" s="177"/>
      <c r="K8" s="173"/>
      <c r="L8" s="173"/>
      <c r="M8" s="173"/>
    </row>
    <row r="9" spans="1:13" ht="15" customHeight="1" x14ac:dyDescent="0.25">
      <c r="A9" s="178" t="s">
        <v>246</v>
      </c>
      <c r="B9" s="178" t="s">
        <v>23</v>
      </c>
      <c r="C9" s="179" t="s">
        <v>25</v>
      </c>
      <c r="D9" s="179" t="s">
        <v>25</v>
      </c>
      <c r="E9" s="179" t="s">
        <v>25</v>
      </c>
      <c r="F9" s="179" t="s">
        <v>23</v>
      </c>
      <c r="G9" s="181"/>
      <c r="H9" s="181"/>
      <c r="I9" s="181"/>
      <c r="J9" s="181"/>
      <c r="K9" s="181"/>
      <c r="L9" s="181"/>
      <c r="M9" s="181"/>
    </row>
    <row r="10" spans="1:13" x14ac:dyDescent="0.25">
      <c r="A10" s="226" t="s">
        <v>67</v>
      </c>
      <c r="B10" s="227" t="s">
        <v>248</v>
      </c>
      <c r="C10" s="228">
        <f>+C11+C16</f>
        <v>0</v>
      </c>
      <c r="D10" s="228">
        <f>+D11+D16</f>
        <v>0</v>
      </c>
      <c r="E10" s="228">
        <f>+E11+E19</f>
        <v>0</v>
      </c>
      <c r="F10" s="229">
        <v>0</v>
      </c>
      <c r="G10" s="185"/>
      <c r="H10" s="185"/>
      <c r="I10" s="185"/>
      <c r="J10" s="185"/>
      <c r="K10" s="185"/>
      <c r="L10" s="185"/>
      <c r="M10" s="185"/>
    </row>
    <row r="11" spans="1:13" x14ac:dyDescent="0.25">
      <c r="A11" s="230" t="s">
        <v>69</v>
      </c>
      <c r="B11" s="231" t="s">
        <v>482</v>
      </c>
      <c r="C11" s="232">
        <f>C12+C14</f>
        <v>0</v>
      </c>
      <c r="D11" s="232">
        <f>+D14</f>
        <v>0</v>
      </c>
      <c r="E11" s="232"/>
      <c r="F11" s="232">
        <v>0</v>
      </c>
      <c r="G11" s="181"/>
      <c r="H11" s="181"/>
      <c r="I11" s="181"/>
      <c r="J11" s="181"/>
      <c r="K11" s="181"/>
      <c r="L11" s="181"/>
      <c r="M11" s="181"/>
    </row>
    <row r="12" spans="1:13" x14ac:dyDescent="0.25">
      <c r="A12" s="233">
        <v>817</v>
      </c>
      <c r="B12" s="234" t="s">
        <v>539</v>
      </c>
      <c r="C12" s="212">
        <f>+C13</f>
        <v>0</v>
      </c>
      <c r="D12" s="212">
        <f>+D13</f>
        <v>0</v>
      </c>
      <c r="E12" s="212"/>
      <c r="F12" s="212">
        <v>0</v>
      </c>
      <c r="G12" s="181"/>
      <c r="H12" s="181"/>
      <c r="I12" s="181"/>
      <c r="J12" s="181"/>
      <c r="K12" s="181"/>
      <c r="L12" s="181"/>
      <c r="M12" s="181"/>
    </row>
    <row r="13" spans="1:13" x14ac:dyDescent="0.25">
      <c r="A13" s="235">
        <v>8171</v>
      </c>
      <c r="B13" s="236" t="s">
        <v>540</v>
      </c>
      <c r="C13" s="191"/>
      <c r="D13" s="212"/>
      <c r="E13" s="191"/>
      <c r="F13" s="191">
        <v>0</v>
      </c>
      <c r="G13" s="181"/>
      <c r="H13" s="181"/>
      <c r="I13" s="181"/>
      <c r="J13" s="181"/>
      <c r="K13" s="181"/>
      <c r="L13" s="181"/>
      <c r="M13" s="181"/>
    </row>
    <row r="14" spans="1:13" x14ac:dyDescent="0.25">
      <c r="A14" s="233">
        <v>818</v>
      </c>
      <c r="B14" s="234" t="s">
        <v>536</v>
      </c>
      <c r="C14" s="212">
        <f>+C15</f>
        <v>0</v>
      </c>
      <c r="D14" s="212">
        <f>+D15</f>
        <v>0</v>
      </c>
      <c r="E14" s="212">
        <f>+E15</f>
        <v>0</v>
      </c>
      <c r="F14" s="212">
        <v>0</v>
      </c>
      <c r="G14" s="181"/>
      <c r="H14" s="181"/>
      <c r="I14" s="181"/>
      <c r="J14" s="181"/>
      <c r="K14" s="181"/>
      <c r="L14" s="181"/>
      <c r="M14" s="181"/>
    </row>
    <row r="15" spans="1:13" ht="31.5" x14ac:dyDescent="0.25">
      <c r="A15" s="235">
        <v>8181</v>
      </c>
      <c r="B15" s="236" t="s">
        <v>535</v>
      </c>
      <c r="C15" s="191"/>
      <c r="D15" s="212">
        <v>0</v>
      </c>
      <c r="E15" s="191">
        <v>0</v>
      </c>
      <c r="F15" s="191">
        <v>0</v>
      </c>
      <c r="G15" s="181"/>
      <c r="H15" s="181"/>
      <c r="I15" s="181"/>
      <c r="J15" s="181"/>
      <c r="K15" s="181"/>
      <c r="L15" s="181"/>
      <c r="M15" s="181"/>
    </row>
    <row r="16" spans="1:13" x14ac:dyDescent="0.25">
      <c r="A16" s="230" t="s">
        <v>483</v>
      </c>
      <c r="B16" s="231" t="s">
        <v>484</v>
      </c>
      <c r="C16" s="232">
        <f>+C17</f>
        <v>0</v>
      </c>
      <c r="D16" s="205"/>
      <c r="E16" s="232">
        <f>+E17</f>
        <v>0</v>
      </c>
      <c r="F16" s="232">
        <v>0</v>
      </c>
      <c r="G16" s="181"/>
      <c r="H16" s="181"/>
      <c r="I16" s="181"/>
      <c r="J16" s="181"/>
      <c r="K16" s="181"/>
      <c r="L16" s="181"/>
      <c r="M16" s="181"/>
    </row>
    <row r="17" spans="1:13" ht="47.25" x14ac:dyDescent="0.25">
      <c r="A17" s="233" t="s">
        <v>485</v>
      </c>
      <c r="B17" s="234" t="s">
        <v>486</v>
      </c>
      <c r="C17" s="212">
        <f>+C18</f>
        <v>0</v>
      </c>
      <c r="D17" s="212"/>
      <c r="E17" s="212">
        <f t="shared" ref="E17" si="0">+E18</f>
        <v>0</v>
      </c>
      <c r="F17" s="212">
        <v>0</v>
      </c>
      <c r="G17" s="181"/>
      <c r="H17" s="181"/>
      <c r="I17" s="181"/>
      <c r="J17" s="181"/>
      <c r="K17" s="181"/>
      <c r="L17" s="181"/>
      <c r="M17" s="181"/>
    </row>
    <row r="18" spans="1:13" ht="31.5" x14ac:dyDescent="0.25">
      <c r="A18" s="235" t="s">
        <v>487</v>
      </c>
      <c r="B18" s="236" t="s">
        <v>488</v>
      </c>
      <c r="C18" s="191">
        <v>0</v>
      </c>
      <c r="D18" s="212"/>
      <c r="E18" s="191">
        <v>0</v>
      </c>
      <c r="F18" s="191">
        <v>0</v>
      </c>
      <c r="G18" s="181"/>
      <c r="H18" s="181"/>
      <c r="I18" s="181"/>
      <c r="J18" s="181"/>
      <c r="K18" s="181"/>
      <c r="L18" s="181"/>
      <c r="M18" s="181"/>
    </row>
    <row r="19" spans="1:13" x14ac:dyDescent="0.25">
      <c r="A19" s="230">
        <v>84</v>
      </c>
      <c r="B19" s="236" t="s">
        <v>532</v>
      </c>
      <c r="C19" s="191">
        <v>0</v>
      </c>
      <c r="D19" s="212"/>
      <c r="E19" s="191">
        <f>+E20</f>
        <v>0</v>
      </c>
      <c r="F19" s="191">
        <v>0</v>
      </c>
      <c r="G19" s="181"/>
      <c r="H19" s="181"/>
      <c r="I19" s="181"/>
      <c r="J19" s="181"/>
      <c r="K19" s="181"/>
      <c r="L19" s="181"/>
      <c r="M19" s="181"/>
    </row>
    <row r="20" spans="1:13" ht="31.5" x14ac:dyDescent="0.25">
      <c r="A20" s="235">
        <v>8445</v>
      </c>
      <c r="B20" s="236" t="s">
        <v>533</v>
      </c>
      <c r="C20" s="191">
        <v>0</v>
      </c>
      <c r="D20" s="212"/>
      <c r="E20" s="191"/>
      <c r="F20" s="191">
        <v>0</v>
      </c>
      <c r="G20" s="181"/>
      <c r="H20" s="181"/>
      <c r="I20" s="181"/>
      <c r="J20" s="181"/>
      <c r="K20" s="181"/>
      <c r="L20" s="181"/>
      <c r="M20" s="181"/>
    </row>
    <row r="21" spans="1:13" x14ac:dyDescent="0.25">
      <c r="A21" s="226" t="s">
        <v>59</v>
      </c>
      <c r="B21" s="227" t="s">
        <v>490</v>
      </c>
      <c r="C21" s="228">
        <f>+C22+C31+C36</f>
        <v>0</v>
      </c>
      <c r="D21" s="228">
        <f>+D22+D31+D36</f>
        <v>0</v>
      </c>
      <c r="E21" s="228">
        <f>+E22+E31+E36</f>
        <v>0</v>
      </c>
      <c r="F21" s="229">
        <v>0</v>
      </c>
      <c r="G21" s="185"/>
      <c r="H21" s="185"/>
      <c r="I21" s="185"/>
      <c r="J21" s="185"/>
      <c r="K21" s="185"/>
      <c r="L21" s="185"/>
      <c r="M21" s="185"/>
    </row>
    <row r="22" spans="1:13" x14ac:dyDescent="0.25">
      <c r="A22" s="230" t="s">
        <v>61</v>
      </c>
      <c r="B22" s="231" t="s">
        <v>491</v>
      </c>
      <c r="C22" s="237">
        <f>+C23+C26+C28</f>
        <v>0</v>
      </c>
      <c r="D22" s="205">
        <v>0</v>
      </c>
      <c r="E22" s="237">
        <f>+E23+E26+E28</f>
        <v>0</v>
      </c>
      <c r="F22" s="232">
        <v>0</v>
      </c>
      <c r="G22" s="181"/>
      <c r="H22" s="181"/>
      <c r="I22" s="181"/>
      <c r="J22" s="181"/>
      <c r="K22" s="181"/>
      <c r="L22" s="181"/>
      <c r="M22" s="181"/>
    </row>
    <row r="23" spans="1:13" ht="31.5" x14ac:dyDescent="0.25">
      <c r="A23" s="233">
        <v>512</v>
      </c>
      <c r="B23" s="234" t="s">
        <v>523</v>
      </c>
      <c r="C23" s="212">
        <f>+C24+C25</f>
        <v>0</v>
      </c>
      <c r="D23" s="212"/>
      <c r="E23" s="212">
        <f>+E24+E25</f>
        <v>0</v>
      </c>
      <c r="F23" s="212">
        <v>0</v>
      </c>
      <c r="G23" s="181"/>
      <c r="H23" s="181"/>
      <c r="I23" s="181"/>
      <c r="J23" s="181"/>
      <c r="K23" s="181"/>
      <c r="L23" s="181"/>
      <c r="M23" s="181"/>
    </row>
    <row r="24" spans="1:13" ht="31.5" x14ac:dyDescent="0.25">
      <c r="A24" s="235">
        <v>5121</v>
      </c>
      <c r="B24" s="236" t="s">
        <v>524</v>
      </c>
      <c r="C24" s="191">
        <v>0</v>
      </c>
      <c r="D24" s="212"/>
      <c r="E24" s="191">
        <v>0</v>
      </c>
      <c r="F24" s="191">
        <v>0</v>
      </c>
      <c r="G24" s="181"/>
      <c r="H24" s="181"/>
      <c r="I24" s="181"/>
      <c r="J24" s="181"/>
      <c r="K24" s="181"/>
      <c r="L24" s="181"/>
      <c r="M24" s="181"/>
    </row>
    <row r="25" spans="1:13" ht="31.5" x14ac:dyDescent="0.25">
      <c r="A25" s="235">
        <v>5122</v>
      </c>
      <c r="B25" s="236" t="s">
        <v>525</v>
      </c>
      <c r="C25" s="191">
        <v>0</v>
      </c>
      <c r="D25" s="212"/>
      <c r="E25" s="191">
        <v>0</v>
      </c>
      <c r="F25" s="191">
        <v>0</v>
      </c>
      <c r="G25" s="181"/>
      <c r="H25" s="181"/>
      <c r="I25" s="181"/>
      <c r="J25" s="181"/>
      <c r="K25" s="181"/>
      <c r="L25" s="181"/>
      <c r="M25" s="181"/>
    </row>
    <row r="26" spans="1:13" ht="31.5" x14ac:dyDescent="0.25">
      <c r="A26" s="233">
        <v>514</v>
      </c>
      <c r="B26" s="234" t="s">
        <v>526</v>
      </c>
      <c r="C26" s="212">
        <f>+C27</f>
        <v>0</v>
      </c>
      <c r="D26" s="212"/>
      <c r="E26" s="212">
        <f t="shared" ref="E26" si="1">+E27</f>
        <v>0</v>
      </c>
      <c r="F26" s="212">
        <v>0</v>
      </c>
      <c r="G26" s="181"/>
      <c r="H26" s="181"/>
      <c r="I26" s="181"/>
      <c r="J26" s="181"/>
      <c r="K26" s="181"/>
      <c r="L26" s="181"/>
      <c r="M26" s="181"/>
    </row>
    <row r="27" spans="1:13" ht="31.5" x14ac:dyDescent="0.25">
      <c r="A27" s="235">
        <v>5141</v>
      </c>
      <c r="B27" s="236" t="s">
        <v>527</v>
      </c>
      <c r="C27" s="191"/>
      <c r="D27" s="212"/>
      <c r="E27" s="191">
        <v>0</v>
      </c>
      <c r="F27" s="191">
        <v>0</v>
      </c>
      <c r="G27" s="181"/>
      <c r="H27" s="181"/>
      <c r="I27" s="181"/>
      <c r="J27" s="181"/>
      <c r="K27" s="181"/>
      <c r="L27" s="181"/>
      <c r="M27" s="181"/>
    </row>
    <row r="28" spans="1:13" x14ac:dyDescent="0.25">
      <c r="A28" s="233">
        <v>517</v>
      </c>
      <c r="B28" s="234" t="s">
        <v>537</v>
      </c>
      <c r="C28" s="212">
        <f>+C29+C30</f>
        <v>0</v>
      </c>
      <c r="D28" s="212"/>
      <c r="E28" s="212">
        <f>+E29+E30</f>
        <v>0</v>
      </c>
      <c r="F28" s="212">
        <v>0</v>
      </c>
      <c r="G28" s="181"/>
      <c r="H28" s="181"/>
      <c r="I28" s="181"/>
      <c r="J28" s="181"/>
      <c r="K28" s="181"/>
      <c r="L28" s="181"/>
      <c r="M28" s="181"/>
    </row>
    <row r="29" spans="1:13" x14ac:dyDescent="0.25">
      <c r="A29" s="235">
        <v>5171</v>
      </c>
      <c r="B29" s="236" t="s">
        <v>538</v>
      </c>
      <c r="C29" s="191">
        <v>0</v>
      </c>
      <c r="D29" s="212"/>
      <c r="E29" s="191">
        <v>0</v>
      </c>
      <c r="F29" s="191">
        <v>0</v>
      </c>
      <c r="G29" s="181"/>
      <c r="H29" s="181"/>
      <c r="I29" s="181"/>
      <c r="J29" s="181"/>
      <c r="K29" s="181"/>
      <c r="L29" s="181"/>
      <c r="M29" s="181"/>
    </row>
    <row r="30" spans="1:13" x14ac:dyDescent="0.25">
      <c r="A30" s="235"/>
      <c r="B30" s="236"/>
      <c r="C30" s="191"/>
      <c r="D30" s="212"/>
      <c r="E30" s="191"/>
      <c r="F30" s="191"/>
      <c r="G30" s="181"/>
      <c r="H30" s="181"/>
      <c r="I30" s="181"/>
      <c r="J30" s="181"/>
      <c r="K30" s="181"/>
      <c r="L30" s="181"/>
      <c r="M30" s="181"/>
    </row>
    <row r="31" spans="1:13" x14ac:dyDescent="0.25">
      <c r="A31" s="230" t="s">
        <v>492</v>
      </c>
      <c r="B31" s="231" t="s">
        <v>493</v>
      </c>
      <c r="C31" s="237">
        <f>+C32+C34</f>
        <v>0</v>
      </c>
      <c r="D31" s="205">
        <v>0</v>
      </c>
      <c r="E31" s="237">
        <f>+E32+E34</f>
        <v>0</v>
      </c>
      <c r="F31" s="232">
        <v>0</v>
      </c>
      <c r="G31" s="181"/>
      <c r="H31" s="181"/>
      <c r="I31" s="181"/>
      <c r="J31" s="181"/>
      <c r="K31" s="181"/>
      <c r="L31" s="181"/>
      <c r="M31" s="181"/>
    </row>
    <row r="32" spans="1:13" ht="31.5" x14ac:dyDescent="0.25">
      <c r="A32" s="233" t="s">
        <v>494</v>
      </c>
      <c r="B32" s="234" t="s">
        <v>495</v>
      </c>
      <c r="C32" s="212">
        <f>+C33</f>
        <v>0</v>
      </c>
      <c r="D32" s="212"/>
      <c r="E32" s="212">
        <f t="shared" ref="E32" si="2">+E33</f>
        <v>0</v>
      </c>
      <c r="F32" s="212">
        <v>0</v>
      </c>
      <c r="G32" s="181"/>
      <c r="H32" s="181"/>
      <c r="I32" s="181"/>
      <c r="J32" s="181"/>
      <c r="K32" s="181"/>
      <c r="L32" s="181"/>
      <c r="M32" s="181"/>
    </row>
    <row r="33" spans="1:13" ht="31.5" x14ac:dyDescent="0.25">
      <c r="A33" s="235" t="s">
        <v>496</v>
      </c>
      <c r="B33" s="236" t="s">
        <v>495</v>
      </c>
      <c r="C33" s="191">
        <v>0</v>
      </c>
      <c r="D33" s="212"/>
      <c r="E33" s="191">
        <v>0</v>
      </c>
      <c r="F33" s="191">
        <v>0</v>
      </c>
      <c r="G33" s="181"/>
      <c r="H33" s="181"/>
      <c r="I33" s="181"/>
      <c r="J33" s="181"/>
      <c r="K33" s="181"/>
      <c r="L33" s="181"/>
      <c r="M33" s="181"/>
    </row>
    <row r="34" spans="1:13" ht="31.5" x14ac:dyDescent="0.25">
      <c r="A34" s="233" t="s">
        <v>497</v>
      </c>
      <c r="B34" s="234" t="s">
        <v>498</v>
      </c>
      <c r="C34" s="212">
        <v>0</v>
      </c>
      <c r="D34" s="212"/>
      <c r="E34" s="212">
        <f t="shared" ref="E34" si="3">+E35</f>
        <v>0</v>
      </c>
      <c r="F34" s="212">
        <v>0</v>
      </c>
      <c r="G34" s="181"/>
      <c r="H34" s="181"/>
      <c r="I34" s="181"/>
      <c r="J34" s="181"/>
      <c r="K34" s="181"/>
      <c r="L34" s="181"/>
      <c r="M34" s="181"/>
    </row>
    <row r="35" spans="1:13" ht="31.5" x14ac:dyDescent="0.25">
      <c r="A35" s="235" t="s">
        <v>499</v>
      </c>
      <c r="B35" s="236" t="s">
        <v>500</v>
      </c>
      <c r="C35" s="191">
        <v>0</v>
      </c>
      <c r="D35" s="212"/>
      <c r="E35" s="191">
        <v>0</v>
      </c>
      <c r="F35" s="191">
        <v>0</v>
      </c>
      <c r="G35" s="181"/>
      <c r="H35" s="181"/>
      <c r="I35" s="181"/>
      <c r="J35" s="181"/>
      <c r="K35" s="181"/>
      <c r="L35" s="181"/>
      <c r="M35" s="181"/>
    </row>
    <row r="36" spans="1:13" ht="31.5" x14ac:dyDescent="0.25">
      <c r="A36" s="230" t="s">
        <v>501</v>
      </c>
      <c r="B36" s="231" t="s">
        <v>502</v>
      </c>
      <c r="C36" s="232">
        <f>+C37+C39</f>
        <v>0</v>
      </c>
      <c r="D36" s="205"/>
      <c r="E36" s="232">
        <f>+E37+E39</f>
        <v>0</v>
      </c>
      <c r="F36" s="232">
        <v>0</v>
      </c>
      <c r="G36" s="181"/>
      <c r="H36" s="181"/>
      <c r="I36" s="181"/>
      <c r="J36" s="181"/>
      <c r="K36" s="181"/>
      <c r="L36" s="181"/>
      <c r="M36" s="181"/>
    </row>
    <row r="37" spans="1:13" ht="47.25" x14ac:dyDescent="0.25">
      <c r="A37" s="233" t="s">
        <v>503</v>
      </c>
      <c r="B37" s="234" t="s">
        <v>504</v>
      </c>
      <c r="C37" s="212">
        <f>+C38</f>
        <v>0</v>
      </c>
      <c r="D37" s="212"/>
      <c r="E37" s="212">
        <f t="shared" ref="E37" si="4">+E38</f>
        <v>0</v>
      </c>
      <c r="F37" s="212">
        <v>0</v>
      </c>
      <c r="G37" s="181"/>
      <c r="H37" s="181"/>
      <c r="I37" s="181"/>
      <c r="J37" s="181"/>
      <c r="K37" s="181"/>
      <c r="L37" s="181"/>
      <c r="M37" s="181"/>
    </row>
    <row r="38" spans="1:13" ht="31.5" x14ac:dyDescent="0.25">
      <c r="A38" s="235" t="s">
        <v>505</v>
      </c>
      <c r="B38" s="236" t="s">
        <v>506</v>
      </c>
      <c r="C38" s="191">
        <v>0</v>
      </c>
      <c r="D38" s="212"/>
      <c r="E38" s="191">
        <v>0</v>
      </c>
      <c r="F38" s="191">
        <v>0</v>
      </c>
      <c r="G38" s="181"/>
      <c r="H38" s="181"/>
      <c r="I38" s="181"/>
      <c r="J38" s="181"/>
      <c r="K38" s="181"/>
      <c r="L38" s="181"/>
      <c r="M38" s="181"/>
    </row>
    <row r="39" spans="1:13" ht="47.25" x14ac:dyDescent="0.25">
      <c r="A39" s="233" t="s">
        <v>507</v>
      </c>
      <c r="B39" s="234" t="s">
        <v>508</v>
      </c>
      <c r="C39" s="212">
        <f>+C40</f>
        <v>0</v>
      </c>
      <c r="D39" s="212"/>
      <c r="E39" s="212">
        <f t="shared" ref="E39" si="5">+E40</f>
        <v>0</v>
      </c>
      <c r="F39" s="212">
        <v>0</v>
      </c>
      <c r="G39" s="181"/>
      <c r="H39" s="181"/>
      <c r="I39" s="181"/>
      <c r="J39" s="181"/>
      <c r="K39" s="181"/>
      <c r="L39" s="181"/>
      <c r="M39" s="181"/>
    </row>
    <row r="40" spans="1:13" ht="31.5" x14ac:dyDescent="0.25">
      <c r="A40" s="235" t="s">
        <v>509</v>
      </c>
      <c r="B40" s="236" t="s">
        <v>510</v>
      </c>
      <c r="C40" s="191"/>
      <c r="D40" s="212"/>
      <c r="E40" s="191"/>
      <c r="F40" s="191">
        <v>0</v>
      </c>
      <c r="G40" s="181"/>
      <c r="H40" s="181"/>
      <c r="I40" s="181"/>
      <c r="J40" s="181"/>
      <c r="K40" s="181"/>
      <c r="L40" s="181"/>
      <c r="M40" s="181"/>
    </row>
  </sheetData>
  <mergeCells count="4">
    <mergeCell ref="A2:I2"/>
    <mergeCell ref="A8:B8"/>
    <mergeCell ref="A7:B7"/>
    <mergeCell ref="A5:F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9"/>
  <sheetViews>
    <sheetView topLeftCell="A4" zoomScale="90" zoomScaleNormal="90" workbookViewId="0">
      <selection activeCell="I19" sqref="I19"/>
    </sheetView>
  </sheetViews>
  <sheetFormatPr defaultRowHeight="15.75" x14ac:dyDescent="0.25"/>
  <cols>
    <col min="1" max="1" width="15.85546875" style="168" customWidth="1"/>
    <col min="2" max="2" width="29.42578125" style="213" customWidth="1"/>
    <col min="3" max="3" width="20.140625" style="214" customWidth="1"/>
    <col min="4" max="4" width="17.7109375" style="215" bestFit="1" customWidth="1"/>
    <col min="5" max="5" width="16.5703125" style="214" bestFit="1" customWidth="1"/>
    <col min="6" max="6" width="12" style="214" customWidth="1"/>
    <col min="7" max="7" width="15.42578125" style="168" bestFit="1" customWidth="1"/>
    <col min="8" max="8" width="9.42578125" style="168" bestFit="1" customWidth="1"/>
    <col min="9" max="9" width="15.42578125" style="168" bestFit="1" customWidth="1"/>
    <col min="10" max="10" width="9.42578125" style="168" bestFit="1" customWidth="1"/>
    <col min="11" max="254" width="9.140625" style="168"/>
    <col min="255" max="255" width="15.85546875" style="168" customWidth="1"/>
    <col min="256" max="256" width="50.7109375" style="168" customWidth="1"/>
    <col min="257" max="257" width="20.140625" style="168" customWidth="1"/>
    <col min="258" max="259" width="17.7109375" style="168" bestFit="1" customWidth="1"/>
    <col min="260" max="260" width="16.5703125" style="168" bestFit="1" customWidth="1"/>
    <col min="261" max="261" width="15.7109375" style="168" bestFit="1" customWidth="1"/>
    <col min="262" max="262" width="18.42578125" style="168" bestFit="1" customWidth="1"/>
    <col min="263" max="263" width="15.42578125" style="168" bestFit="1" customWidth="1"/>
    <col min="264" max="264" width="9.42578125" style="168" bestFit="1" customWidth="1"/>
    <col min="265" max="265" width="15.42578125" style="168" bestFit="1" customWidth="1"/>
    <col min="266" max="266" width="9.42578125" style="168" bestFit="1" customWidth="1"/>
    <col min="267" max="510" width="9.140625" style="168"/>
    <col min="511" max="511" width="15.85546875" style="168" customWidth="1"/>
    <col min="512" max="512" width="50.7109375" style="168" customWidth="1"/>
    <col min="513" max="513" width="20.140625" style="168" customWidth="1"/>
    <col min="514" max="515" width="17.7109375" style="168" bestFit="1" customWidth="1"/>
    <col min="516" max="516" width="16.5703125" style="168" bestFit="1" customWidth="1"/>
    <col min="517" max="517" width="15.7109375" style="168" bestFit="1" customWidth="1"/>
    <col min="518" max="518" width="18.42578125" style="168" bestFit="1" customWidth="1"/>
    <col min="519" max="519" width="15.42578125" style="168" bestFit="1" customWidth="1"/>
    <col min="520" max="520" width="9.42578125" style="168" bestFit="1" customWidth="1"/>
    <col min="521" max="521" width="15.42578125" style="168" bestFit="1" customWidth="1"/>
    <col min="522" max="522" width="9.42578125" style="168" bestFit="1" customWidth="1"/>
    <col min="523" max="766" width="9.140625" style="168"/>
    <col min="767" max="767" width="15.85546875" style="168" customWidth="1"/>
    <col min="768" max="768" width="50.7109375" style="168" customWidth="1"/>
    <col min="769" max="769" width="20.140625" style="168" customWidth="1"/>
    <col min="770" max="771" width="17.7109375" style="168" bestFit="1" customWidth="1"/>
    <col min="772" max="772" width="16.5703125" style="168" bestFit="1" customWidth="1"/>
    <col min="773" max="773" width="15.7109375" style="168" bestFit="1" customWidth="1"/>
    <col min="774" max="774" width="18.42578125" style="168" bestFit="1" customWidth="1"/>
    <col min="775" max="775" width="15.42578125" style="168" bestFit="1" customWidth="1"/>
    <col min="776" max="776" width="9.42578125" style="168" bestFit="1" customWidth="1"/>
    <col min="777" max="777" width="15.42578125" style="168" bestFit="1" customWidth="1"/>
    <col min="778" max="778" width="9.42578125" style="168" bestFit="1" customWidth="1"/>
    <col min="779" max="1022" width="9.140625" style="168"/>
    <col min="1023" max="1023" width="15.85546875" style="168" customWidth="1"/>
    <col min="1024" max="1024" width="50.7109375" style="168" customWidth="1"/>
    <col min="1025" max="1025" width="20.140625" style="168" customWidth="1"/>
    <col min="1026" max="1027" width="17.7109375" style="168" bestFit="1" customWidth="1"/>
    <col min="1028" max="1028" width="16.5703125" style="168" bestFit="1" customWidth="1"/>
    <col min="1029" max="1029" width="15.7109375" style="168" bestFit="1" customWidth="1"/>
    <col min="1030" max="1030" width="18.42578125" style="168" bestFit="1" customWidth="1"/>
    <col min="1031" max="1031" width="15.42578125" style="168" bestFit="1" customWidth="1"/>
    <col min="1032" max="1032" width="9.42578125" style="168" bestFit="1" customWidth="1"/>
    <col min="1033" max="1033" width="15.42578125" style="168" bestFit="1" customWidth="1"/>
    <col min="1034" max="1034" width="9.42578125" style="168" bestFit="1" customWidth="1"/>
    <col min="1035" max="1278" width="9.140625" style="168"/>
    <col min="1279" max="1279" width="15.85546875" style="168" customWidth="1"/>
    <col min="1280" max="1280" width="50.7109375" style="168" customWidth="1"/>
    <col min="1281" max="1281" width="20.140625" style="168" customWidth="1"/>
    <col min="1282" max="1283" width="17.7109375" style="168" bestFit="1" customWidth="1"/>
    <col min="1284" max="1284" width="16.5703125" style="168" bestFit="1" customWidth="1"/>
    <col min="1285" max="1285" width="15.7109375" style="168" bestFit="1" customWidth="1"/>
    <col min="1286" max="1286" width="18.42578125" style="168" bestFit="1" customWidth="1"/>
    <col min="1287" max="1287" width="15.42578125" style="168" bestFit="1" customWidth="1"/>
    <col min="1288" max="1288" width="9.42578125" style="168" bestFit="1" customWidth="1"/>
    <col min="1289" max="1289" width="15.42578125" style="168" bestFit="1" customWidth="1"/>
    <col min="1290" max="1290" width="9.42578125" style="168" bestFit="1" customWidth="1"/>
    <col min="1291" max="1534" width="9.140625" style="168"/>
    <col min="1535" max="1535" width="15.85546875" style="168" customWidth="1"/>
    <col min="1536" max="1536" width="50.7109375" style="168" customWidth="1"/>
    <col min="1537" max="1537" width="20.140625" style="168" customWidth="1"/>
    <col min="1538" max="1539" width="17.7109375" style="168" bestFit="1" customWidth="1"/>
    <col min="1540" max="1540" width="16.5703125" style="168" bestFit="1" customWidth="1"/>
    <col min="1541" max="1541" width="15.7109375" style="168" bestFit="1" customWidth="1"/>
    <col min="1542" max="1542" width="18.42578125" style="168" bestFit="1" customWidth="1"/>
    <col min="1543" max="1543" width="15.42578125" style="168" bestFit="1" customWidth="1"/>
    <col min="1544" max="1544" width="9.42578125" style="168" bestFit="1" customWidth="1"/>
    <col min="1545" max="1545" width="15.42578125" style="168" bestFit="1" customWidth="1"/>
    <col min="1546" max="1546" width="9.42578125" style="168" bestFit="1" customWidth="1"/>
    <col min="1547" max="1790" width="9.140625" style="168"/>
    <col min="1791" max="1791" width="15.85546875" style="168" customWidth="1"/>
    <col min="1792" max="1792" width="50.7109375" style="168" customWidth="1"/>
    <col min="1793" max="1793" width="20.140625" style="168" customWidth="1"/>
    <col min="1794" max="1795" width="17.7109375" style="168" bestFit="1" customWidth="1"/>
    <col min="1796" max="1796" width="16.5703125" style="168" bestFit="1" customWidth="1"/>
    <col min="1797" max="1797" width="15.7109375" style="168" bestFit="1" customWidth="1"/>
    <col min="1798" max="1798" width="18.42578125" style="168" bestFit="1" customWidth="1"/>
    <col min="1799" max="1799" width="15.42578125" style="168" bestFit="1" customWidth="1"/>
    <col min="1800" max="1800" width="9.42578125" style="168" bestFit="1" customWidth="1"/>
    <col min="1801" max="1801" width="15.42578125" style="168" bestFit="1" customWidth="1"/>
    <col min="1802" max="1802" width="9.42578125" style="168" bestFit="1" customWidth="1"/>
    <col min="1803" max="2046" width="9.140625" style="168"/>
    <col min="2047" max="2047" width="15.85546875" style="168" customWidth="1"/>
    <col min="2048" max="2048" width="50.7109375" style="168" customWidth="1"/>
    <col min="2049" max="2049" width="20.140625" style="168" customWidth="1"/>
    <col min="2050" max="2051" width="17.7109375" style="168" bestFit="1" customWidth="1"/>
    <col min="2052" max="2052" width="16.5703125" style="168" bestFit="1" customWidth="1"/>
    <col min="2053" max="2053" width="15.7109375" style="168" bestFit="1" customWidth="1"/>
    <col min="2054" max="2054" width="18.42578125" style="168" bestFit="1" customWidth="1"/>
    <col min="2055" max="2055" width="15.42578125" style="168" bestFit="1" customWidth="1"/>
    <col min="2056" max="2056" width="9.42578125" style="168" bestFit="1" customWidth="1"/>
    <col min="2057" max="2057" width="15.42578125" style="168" bestFit="1" customWidth="1"/>
    <col min="2058" max="2058" width="9.42578125" style="168" bestFit="1" customWidth="1"/>
    <col min="2059" max="2302" width="9.140625" style="168"/>
    <col min="2303" max="2303" width="15.85546875" style="168" customWidth="1"/>
    <col min="2304" max="2304" width="50.7109375" style="168" customWidth="1"/>
    <col min="2305" max="2305" width="20.140625" style="168" customWidth="1"/>
    <col min="2306" max="2307" width="17.7109375" style="168" bestFit="1" customWidth="1"/>
    <col min="2308" max="2308" width="16.5703125" style="168" bestFit="1" customWidth="1"/>
    <col min="2309" max="2309" width="15.7109375" style="168" bestFit="1" customWidth="1"/>
    <col min="2310" max="2310" width="18.42578125" style="168" bestFit="1" customWidth="1"/>
    <col min="2311" max="2311" width="15.42578125" style="168" bestFit="1" customWidth="1"/>
    <col min="2312" max="2312" width="9.42578125" style="168" bestFit="1" customWidth="1"/>
    <col min="2313" max="2313" width="15.42578125" style="168" bestFit="1" customWidth="1"/>
    <col min="2314" max="2314" width="9.42578125" style="168" bestFit="1" customWidth="1"/>
    <col min="2315" max="2558" width="9.140625" style="168"/>
    <col min="2559" max="2559" width="15.85546875" style="168" customWidth="1"/>
    <col min="2560" max="2560" width="50.7109375" style="168" customWidth="1"/>
    <col min="2561" max="2561" width="20.140625" style="168" customWidth="1"/>
    <col min="2562" max="2563" width="17.7109375" style="168" bestFit="1" customWidth="1"/>
    <col min="2564" max="2564" width="16.5703125" style="168" bestFit="1" customWidth="1"/>
    <col min="2565" max="2565" width="15.7109375" style="168" bestFit="1" customWidth="1"/>
    <col min="2566" max="2566" width="18.42578125" style="168" bestFit="1" customWidth="1"/>
    <col min="2567" max="2567" width="15.42578125" style="168" bestFit="1" customWidth="1"/>
    <col min="2568" max="2568" width="9.42578125" style="168" bestFit="1" customWidth="1"/>
    <col min="2569" max="2569" width="15.42578125" style="168" bestFit="1" customWidth="1"/>
    <col min="2570" max="2570" width="9.42578125" style="168" bestFit="1" customWidth="1"/>
    <col min="2571" max="2814" width="9.140625" style="168"/>
    <col min="2815" max="2815" width="15.85546875" style="168" customWidth="1"/>
    <col min="2816" max="2816" width="50.7109375" style="168" customWidth="1"/>
    <col min="2817" max="2817" width="20.140625" style="168" customWidth="1"/>
    <col min="2818" max="2819" width="17.7109375" style="168" bestFit="1" customWidth="1"/>
    <col min="2820" max="2820" width="16.5703125" style="168" bestFit="1" customWidth="1"/>
    <col min="2821" max="2821" width="15.7109375" style="168" bestFit="1" customWidth="1"/>
    <col min="2822" max="2822" width="18.42578125" style="168" bestFit="1" customWidth="1"/>
    <col min="2823" max="2823" width="15.42578125" style="168" bestFit="1" customWidth="1"/>
    <col min="2824" max="2824" width="9.42578125" style="168" bestFit="1" customWidth="1"/>
    <col min="2825" max="2825" width="15.42578125" style="168" bestFit="1" customWidth="1"/>
    <col min="2826" max="2826" width="9.42578125" style="168" bestFit="1" customWidth="1"/>
    <col min="2827" max="3070" width="9.140625" style="168"/>
    <col min="3071" max="3071" width="15.85546875" style="168" customWidth="1"/>
    <col min="3072" max="3072" width="50.7109375" style="168" customWidth="1"/>
    <col min="3073" max="3073" width="20.140625" style="168" customWidth="1"/>
    <col min="3074" max="3075" width="17.7109375" style="168" bestFit="1" customWidth="1"/>
    <col min="3076" max="3076" width="16.5703125" style="168" bestFit="1" customWidth="1"/>
    <col min="3077" max="3077" width="15.7109375" style="168" bestFit="1" customWidth="1"/>
    <col min="3078" max="3078" width="18.42578125" style="168" bestFit="1" customWidth="1"/>
    <col min="3079" max="3079" width="15.42578125" style="168" bestFit="1" customWidth="1"/>
    <col min="3080" max="3080" width="9.42578125" style="168" bestFit="1" customWidth="1"/>
    <col min="3081" max="3081" width="15.42578125" style="168" bestFit="1" customWidth="1"/>
    <col min="3082" max="3082" width="9.42578125" style="168" bestFit="1" customWidth="1"/>
    <col min="3083" max="3326" width="9.140625" style="168"/>
    <col min="3327" max="3327" width="15.85546875" style="168" customWidth="1"/>
    <col min="3328" max="3328" width="50.7109375" style="168" customWidth="1"/>
    <col min="3329" max="3329" width="20.140625" style="168" customWidth="1"/>
    <col min="3330" max="3331" width="17.7109375" style="168" bestFit="1" customWidth="1"/>
    <col min="3332" max="3332" width="16.5703125" style="168" bestFit="1" customWidth="1"/>
    <col min="3333" max="3333" width="15.7109375" style="168" bestFit="1" customWidth="1"/>
    <col min="3334" max="3334" width="18.42578125" style="168" bestFit="1" customWidth="1"/>
    <col min="3335" max="3335" width="15.42578125" style="168" bestFit="1" customWidth="1"/>
    <col min="3336" max="3336" width="9.42578125" style="168" bestFit="1" customWidth="1"/>
    <col min="3337" max="3337" width="15.42578125" style="168" bestFit="1" customWidth="1"/>
    <col min="3338" max="3338" width="9.42578125" style="168" bestFit="1" customWidth="1"/>
    <col min="3339" max="3582" width="9.140625" style="168"/>
    <col min="3583" max="3583" width="15.85546875" style="168" customWidth="1"/>
    <col min="3584" max="3584" width="50.7109375" style="168" customWidth="1"/>
    <col min="3585" max="3585" width="20.140625" style="168" customWidth="1"/>
    <col min="3586" max="3587" width="17.7109375" style="168" bestFit="1" customWidth="1"/>
    <col min="3588" max="3588" width="16.5703125" style="168" bestFit="1" customWidth="1"/>
    <col min="3589" max="3589" width="15.7109375" style="168" bestFit="1" customWidth="1"/>
    <col min="3590" max="3590" width="18.42578125" style="168" bestFit="1" customWidth="1"/>
    <col min="3591" max="3591" width="15.42578125" style="168" bestFit="1" customWidth="1"/>
    <col min="3592" max="3592" width="9.42578125" style="168" bestFit="1" customWidth="1"/>
    <col min="3593" max="3593" width="15.42578125" style="168" bestFit="1" customWidth="1"/>
    <col min="3594" max="3594" width="9.42578125" style="168" bestFit="1" customWidth="1"/>
    <col min="3595" max="3838" width="9.140625" style="168"/>
    <col min="3839" max="3839" width="15.85546875" style="168" customWidth="1"/>
    <col min="3840" max="3840" width="50.7109375" style="168" customWidth="1"/>
    <col min="3841" max="3841" width="20.140625" style="168" customWidth="1"/>
    <col min="3842" max="3843" width="17.7109375" style="168" bestFit="1" customWidth="1"/>
    <col min="3844" max="3844" width="16.5703125" style="168" bestFit="1" customWidth="1"/>
    <col min="3845" max="3845" width="15.7109375" style="168" bestFit="1" customWidth="1"/>
    <col min="3846" max="3846" width="18.42578125" style="168" bestFit="1" customWidth="1"/>
    <col min="3847" max="3847" width="15.42578125" style="168" bestFit="1" customWidth="1"/>
    <col min="3848" max="3848" width="9.42578125" style="168" bestFit="1" customWidth="1"/>
    <col min="3849" max="3849" width="15.42578125" style="168" bestFit="1" customWidth="1"/>
    <col min="3850" max="3850" width="9.42578125" style="168" bestFit="1" customWidth="1"/>
    <col min="3851" max="4094" width="9.140625" style="168"/>
    <col min="4095" max="4095" width="15.85546875" style="168" customWidth="1"/>
    <col min="4096" max="4096" width="50.7109375" style="168" customWidth="1"/>
    <col min="4097" max="4097" width="20.140625" style="168" customWidth="1"/>
    <col min="4098" max="4099" width="17.7109375" style="168" bestFit="1" customWidth="1"/>
    <col min="4100" max="4100" width="16.5703125" style="168" bestFit="1" customWidth="1"/>
    <col min="4101" max="4101" width="15.7109375" style="168" bestFit="1" customWidth="1"/>
    <col min="4102" max="4102" width="18.42578125" style="168" bestFit="1" customWidth="1"/>
    <col min="4103" max="4103" width="15.42578125" style="168" bestFit="1" customWidth="1"/>
    <col min="4104" max="4104" width="9.42578125" style="168" bestFit="1" customWidth="1"/>
    <col min="4105" max="4105" width="15.42578125" style="168" bestFit="1" customWidth="1"/>
    <col min="4106" max="4106" width="9.42578125" style="168" bestFit="1" customWidth="1"/>
    <col min="4107" max="4350" width="9.140625" style="168"/>
    <col min="4351" max="4351" width="15.85546875" style="168" customWidth="1"/>
    <col min="4352" max="4352" width="50.7109375" style="168" customWidth="1"/>
    <col min="4353" max="4353" width="20.140625" style="168" customWidth="1"/>
    <col min="4354" max="4355" width="17.7109375" style="168" bestFit="1" customWidth="1"/>
    <col min="4356" max="4356" width="16.5703125" style="168" bestFit="1" customWidth="1"/>
    <col min="4357" max="4357" width="15.7109375" style="168" bestFit="1" customWidth="1"/>
    <col min="4358" max="4358" width="18.42578125" style="168" bestFit="1" customWidth="1"/>
    <col min="4359" max="4359" width="15.42578125" style="168" bestFit="1" customWidth="1"/>
    <col min="4360" max="4360" width="9.42578125" style="168" bestFit="1" customWidth="1"/>
    <col min="4361" max="4361" width="15.42578125" style="168" bestFit="1" customWidth="1"/>
    <col min="4362" max="4362" width="9.42578125" style="168" bestFit="1" customWidth="1"/>
    <col min="4363" max="4606" width="9.140625" style="168"/>
    <col min="4607" max="4607" width="15.85546875" style="168" customWidth="1"/>
    <col min="4608" max="4608" width="50.7109375" style="168" customWidth="1"/>
    <col min="4609" max="4609" width="20.140625" style="168" customWidth="1"/>
    <col min="4610" max="4611" width="17.7109375" style="168" bestFit="1" customWidth="1"/>
    <col min="4612" max="4612" width="16.5703125" style="168" bestFit="1" customWidth="1"/>
    <col min="4613" max="4613" width="15.7109375" style="168" bestFit="1" customWidth="1"/>
    <col min="4614" max="4614" width="18.42578125" style="168" bestFit="1" customWidth="1"/>
    <col min="4615" max="4615" width="15.42578125" style="168" bestFit="1" customWidth="1"/>
    <col min="4616" max="4616" width="9.42578125" style="168" bestFit="1" customWidth="1"/>
    <col min="4617" max="4617" width="15.42578125" style="168" bestFit="1" customWidth="1"/>
    <col min="4618" max="4618" width="9.42578125" style="168" bestFit="1" customWidth="1"/>
    <col min="4619" max="4862" width="9.140625" style="168"/>
    <col min="4863" max="4863" width="15.85546875" style="168" customWidth="1"/>
    <col min="4864" max="4864" width="50.7109375" style="168" customWidth="1"/>
    <col min="4865" max="4865" width="20.140625" style="168" customWidth="1"/>
    <col min="4866" max="4867" width="17.7109375" style="168" bestFit="1" customWidth="1"/>
    <col min="4868" max="4868" width="16.5703125" style="168" bestFit="1" customWidth="1"/>
    <col min="4869" max="4869" width="15.7109375" style="168" bestFit="1" customWidth="1"/>
    <col min="4870" max="4870" width="18.42578125" style="168" bestFit="1" customWidth="1"/>
    <col min="4871" max="4871" width="15.42578125" style="168" bestFit="1" customWidth="1"/>
    <col min="4872" max="4872" width="9.42578125" style="168" bestFit="1" customWidth="1"/>
    <col min="4873" max="4873" width="15.42578125" style="168" bestFit="1" customWidth="1"/>
    <col min="4874" max="4874" width="9.42578125" style="168" bestFit="1" customWidth="1"/>
    <col min="4875" max="5118" width="9.140625" style="168"/>
    <col min="5119" max="5119" width="15.85546875" style="168" customWidth="1"/>
    <col min="5120" max="5120" width="50.7109375" style="168" customWidth="1"/>
    <col min="5121" max="5121" width="20.140625" style="168" customWidth="1"/>
    <col min="5122" max="5123" width="17.7109375" style="168" bestFit="1" customWidth="1"/>
    <col min="5124" max="5124" width="16.5703125" style="168" bestFit="1" customWidth="1"/>
    <col min="5125" max="5125" width="15.7109375" style="168" bestFit="1" customWidth="1"/>
    <col min="5126" max="5126" width="18.42578125" style="168" bestFit="1" customWidth="1"/>
    <col min="5127" max="5127" width="15.42578125" style="168" bestFit="1" customWidth="1"/>
    <col min="5128" max="5128" width="9.42578125" style="168" bestFit="1" customWidth="1"/>
    <col min="5129" max="5129" width="15.42578125" style="168" bestFit="1" customWidth="1"/>
    <col min="5130" max="5130" width="9.42578125" style="168" bestFit="1" customWidth="1"/>
    <col min="5131" max="5374" width="9.140625" style="168"/>
    <col min="5375" max="5375" width="15.85546875" style="168" customWidth="1"/>
    <col min="5376" max="5376" width="50.7109375" style="168" customWidth="1"/>
    <col min="5377" max="5377" width="20.140625" style="168" customWidth="1"/>
    <col min="5378" max="5379" width="17.7109375" style="168" bestFit="1" customWidth="1"/>
    <col min="5380" max="5380" width="16.5703125" style="168" bestFit="1" customWidth="1"/>
    <col min="5381" max="5381" width="15.7109375" style="168" bestFit="1" customWidth="1"/>
    <col min="5382" max="5382" width="18.42578125" style="168" bestFit="1" customWidth="1"/>
    <col min="5383" max="5383" width="15.42578125" style="168" bestFit="1" customWidth="1"/>
    <col min="5384" max="5384" width="9.42578125" style="168" bestFit="1" customWidth="1"/>
    <col min="5385" max="5385" width="15.42578125" style="168" bestFit="1" customWidth="1"/>
    <col min="5386" max="5386" width="9.42578125" style="168" bestFit="1" customWidth="1"/>
    <col min="5387" max="5630" width="9.140625" style="168"/>
    <col min="5631" max="5631" width="15.85546875" style="168" customWidth="1"/>
    <col min="5632" max="5632" width="50.7109375" style="168" customWidth="1"/>
    <col min="5633" max="5633" width="20.140625" style="168" customWidth="1"/>
    <col min="5634" max="5635" width="17.7109375" style="168" bestFit="1" customWidth="1"/>
    <col min="5636" max="5636" width="16.5703125" style="168" bestFit="1" customWidth="1"/>
    <col min="5637" max="5637" width="15.7109375" style="168" bestFit="1" customWidth="1"/>
    <col min="5638" max="5638" width="18.42578125" style="168" bestFit="1" customWidth="1"/>
    <col min="5639" max="5639" width="15.42578125" style="168" bestFit="1" customWidth="1"/>
    <col min="5640" max="5640" width="9.42578125" style="168" bestFit="1" customWidth="1"/>
    <col min="5641" max="5641" width="15.42578125" style="168" bestFit="1" customWidth="1"/>
    <col min="5642" max="5642" width="9.42578125" style="168" bestFit="1" customWidth="1"/>
    <col min="5643" max="5886" width="9.140625" style="168"/>
    <col min="5887" max="5887" width="15.85546875" style="168" customWidth="1"/>
    <col min="5888" max="5888" width="50.7109375" style="168" customWidth="1"/>
    <col min="5889" max="5889" width="20.140625" style="168" customWidth="1"/>
    <col min="5890" max="5891" width="17.7109375" style="168" bestFit="1" customWidth="1"/>
    <col min="5892" max="5892" width="16.5703125" style="168" bestFit="1" customWidth="1"/>
    <col min="5893" max="5893" width="15.7109375" style="168" bestFit="1" customWidth="1"/>
    <col min="5894" max="5894" width="18.42578125" style="168" bestFit="1" customWidth="1"/>
    <col min="5895" max="5895" width="15.42578125" style="168" bestFit="1" customWidth="1"/>
    <col min="5896" max="5896" width="9.42578125" style="168" bestFit="1" customWidth="1"/>
    <col min="5897" max="5897" width="15.42578125" style="168" bestFit="1" customWidth="1"/>
    <col min="5898" max="5898" width="9.42578125" style="168" bestFit="1" customWidth="1"/>
    <col min="5899" max="6142" width="9.140625" style="168"/>
    <col min="6143" max="6143" width="15.85546875" style="168" customWidth="1"/>
    <col min="6144" max="6144" width="50.7109375" style="168" customWidth="1"/>
    <col min="6145" max="6145" width="20.140625" style="168" customWidth="1"/>
    <col min="6146" max="6147" width="17.7109375" style="168" bestFit="1" customWidth="1"/>
    <col min="6148" max="6148" width="16.5703125" style="168" bestFit="1" customWidth="1"/>
    <col min="6149" max="6149" width="15.7109375" style="168" bestFit="1" customWidth="1"/>
    <col min="6150" max="6150" width="18.42578125" style="168" bestFit="1" customWidth="1"/>
    <col min="6151" max="6151" width="15.42578125" style="168" bestFit="1" customWidth="1"/>
    <col min="6152" max="6152" width="9.42578125" style="168" bestFit="1" customWidth="1"/>
    <col min="6153" max="6153" width="15.42578125" style="168" bestFit="1" customWidth="1"/>
    <col min="6154" max="6154" width="9.42578125" style="168" bestFit="1" customWidth="1"/>
    <col min="6155" max="6398" width="9.140625" style="168"/>
    <col min="6399" max="6399" width="15.85546875" style="168" customWidth="1"/>
    <col min="6400" max="6400" width="50.7109375" style="168" customWidth="1"/>
    <col min="6401" max="6401" width="20.140625" style="168" customWidth="1"/>
    <col min="6402" max="6403" width="17.7109375" style="168" bestFit="1" customWidth="1"/>
    <col min="6404" max="6404" width="16.5703125" style="168" bestFit="1" customWidth="1"/>
    <col min="6405" max="6405" width="15.7109375" style="168" bestFit="1" customWidth="1"/>
    <col min="6406" max="6406" width="18.42578125" style="168" bestFit="1" customWidth="1"/>
    <col min="6407" max="6407" width="15.42578125" style="168" bestFit="1" customWidth="1"/>
    <col min="6408" max="6408" width="9.42578125" style="168" bestFit="1" customWidth="1"/>
    <col min="6409" max="6409" width="15.42578125" style="168" bestFit="1" customWidth="1"/>
    <col min="6410" max="6410" width="9.42578125" style="168" bestFit="1" customWidth="1"/>
    <col min="6411" max="6654" width="9.140625" style="168"/>
    <col min="6655" max="6655" width="15.85546875" style="168" customWidth="1"/>
    <col min="6656" max="6656" width="50.7109375" style="168" customWidth="1"/>
    <col min="6657" max="6657" width="20.140625" style="168" customWidth="1"/>
    <col min="6658" max="6659" width="17.7109375" style="168" bestFit="1" customWidth="1"/>
    <col min="6660" max="6660" width="16.5703125" style="168" bestFit="1" customWidth="1"/>
    <col min="6661" max="6661" width="15.7109375" style="168" bestFit="1" customWidth="1"/>
    <col min="6662" max="6662" width="18.42578125" style="168" bestFit="1" customWidth="1"/>
    <col min="6663" max="6663" width="15.42578125" style="168" bestFit="1" customWidth="1"/>
    <col min="6664" max="6664" width="9.42578125" style="168" bestFit="1" customWidth="1"/>
    <col min="6665" max="6665" width="15.42578125" style="168" bestFit="1" customWidth="1"/>
    <col min="6666" max="6666" width="9.42578125" style="168" bestFit="1" customWidth="1"/>
    <col min="6667" max="6910" width="9.140625" style="168"/>
    <col min="6911" max="6911" width="15.85546875" style="168" customWidth="1"/>
    <col min="6912" max="6912" width="50.7109375" style="168" customWidth="1"/>
    <col min="6913" max="6913" width="20.140625" style="168" customWidth="1"/>
    <col min="6914" max="6915" width="17.7109375" style="168" bestFit="1" customWidth="1"/>
    <col min="6916" max="6916" width="16.5703125" style="168" bestFit="1" customWidth="1"/>
    <col min="6917" max="6917" width="15.7109375" style="168" bestFit="1" customWidth="1"/>
    <col min="6918" max="6918" width="18.42578125" style="168" bestFit="1" customWidth="1"/>
    <col min="6919" max="6919" width="15.42578125" style="168" bestFit="1" customWidth="1"/>
    <col min="6920" max="6920" width="9.42578125" style="168" bestFit="1" customWidth="1"/>
    <col min="6921" max="6921" width="15.42578125" style="168" bestFit="1" customWidth="1"/>
    <col min="6922" max="6922" width="9.42578125" style="168" bestFit="1" customWidth="1"/>
    <col min="6923" max="7166" width="9.140625" style="168"/>
    <col min="7167" max="7167" width="15.85546875" style="168" customWidth="1"/>
    <col min="7168" max="7168" width="50.7109375" style="168" customWidth="1"/>
    <col min="7169" max="7169" width="20.140625" style="168" customWidth="1"/>
    <col min="7170" max="7171" width="17.7109375" style="168" bestFit="1" customWidth="1"/>
    <col min="7172" max="7172" width="16.5703125" style="168" bestFit="1" customWidth="1"/>
    <col min="7173" max="7173" width="15.7109375" style="168" bestFit="1" customWidth="1"/>
    <col min="7174" max="7174" width="18.42578125" style="168" bestFit="1" customWidth="1"/>
    <col min="7175" max="7175" width="15.42578125" style="168" bestFit="1" customWidth="1"/>
    <col min="7176" max="7176" width="9.42578125" style="168" bestFit="1" customWidth="1"/>
    <col min="7177" max="7177" width="15.42578125" style="168" bestFit="1" customWidth="1"/>
    <col min="7178" max="7178" width="9.42578125" style="168" bestFit="1" customWidth="1"/>
    <col min="7179" max="7422" width="9.140625" style="168"/>
    <col min="7423" max="7423" width="15.85546875" style="168" customWidth="1"/>
    <col min="7424" max="7424" width="50.7109375" style="168" customWidth="1"/>
    <col min="7425" max="7425" width="20.140625" style="168" customWidth="1"/>
    <col min="7426" max="7427" width="17.7109375" style="168" bestFit="1" customWidth="1"/>
    <col min="7428" max="7428" width="16.5703125" style="168" bestFit="1" customWidth="1"/>
    <col min="7429" max="7429" width="15.7109375" style="168" bestFit="1" customWidth="1"/>
    <col min="7430" max="7430" width="18.42578125" style="168" bestFit="1" customWidth="1"/>
    <col min="7431" max="7431" width="15.42578125" style="168" bestFit="1" customWidth="1"/>
    <col min="7432" max="7432" width="9.42578125" style="168" bestFit="1" customWidth="1"/>
    <col min="7433" max="7433" width="15.42578125" style="168" bestFit="1" customWidth="1"/>
    <col min="7434" max="7434" width="9.42578125" style="168" bestFit="1" customWidth="1"/>
    <col min="7435" max="7678" width="9.140625" style="168"/>
    <col min="7679" max="7679" width="15.85546875" style="168" customWidth="1"/>
    <col min="7680" max="7680" width="50.7109375" style="168" customWidth="1"/>
    <col min="7681" max="7681" width="20.140625" style="168" customWidth="1"/>
    <col min="7682" max="7683" width="17.7109375" style="168" bestFit="1" customWidth="1"/>
    <col min="7684" max="7684" width="16.5703125" style="168" bestFit="1" customWidth="1"/>
    <col min="7685" max="7685" width="15.7109375" style="168" bestFit="1" customWidth="1"/>
    <col min="7686" max="7686" width="18.42578125" style="168" bestFit="1" customWidth="1"/>
    <col min="7687" max="7687" width="15.42578125" style="168" bestFit="1" customWidth="1"/>
    <col min="7688" max="7688" width="9.42578125" style="168" bestFit="1" customWidth="1"/>
    <col min="7689" max="7689" width="15.42578125" style="168" bestFit="1" customWidth="1"/>
    <col min="7690" max="7690" width="9.42578125" style="168" bestFit="1" customWidth="1"/>
    <col min="7691" max="7934" width="9.140625" style="168"/>
    <col min="7935" max="7935" width="15.85546875" style="168" customWidth="1"/>
    <col min="7936" max="7936" width="50.7109375" style="168" customWidth="1"/>
    <col min="7937" max="7937" width="20.140625" style="168" customWidth="1"/>
    <col min="7938" max="7939" width="17.7109375" style="168" bestFit="1" customWidth="1"/>
    <col min="7940" max="7940" width="16.5703125" style="168" bestFit="1" customWidth="1"/>
    <col min="7941" max="7941" width="15.7109375" style="168" bestFit="1" customWidth="1"/>
    <col min="7942" max="7942" width="18.42578125" style="168" bestFit="1" customWidth="1"/>
    <col min="7943" max="7943" width="15.42578125" style="168" bestFit="1" customWidth="1"/>
    <col min="7944" max="7944" width="9.42578125" style="168" bestFit="1" customWidth="1"/>
    <col min="7945" max="7945" width="15.42578125" style="168" bestFit="1" customWidth="1"/>
    <col min="7946" max="7946" width="9.42578125" style="168" bestFit="1" customWidth="1"/>
    <col min="7947" max="8190" width="9.140625" style="168"/>
    <col min="8191" max="8191" width="15.85546875" style="168" customWidth="1"/>
    <col min="8192" max="8192" width="50.7109375" style="168" customWidth="1"/>
    <col min="8193" max="8193" width="20.140625" style="168" customWidth="1"/>
    <col min="8194" max="8195" width="17.7109375" style="168" bestFit="1" customWidth="1"/>
    <col min="8196" max="8196" width="16.5703125" style="168" bestFit="1" customWidth="1"/>
    <col min="8197" max="8197" width="15.7109375" style="168" bestFit="1" customWidth="1"/>
    <col min="8198" max="8198" width="18.42578125" style="168" bestFit="1" customWidth="1"/>
    <col min="8199" max="8199" width="15.42578125" style="168" bestFit="1" customWidth="1"/>
    <col min="8200" max="8200" width="9.42578125" style="168" bestFit="1" customWidth="1"/>
    <col min="8201" max="8201" width="15.42578125" style="168" bestFit="1" customWidth="1"/>
    <col min="8202" max="8202" width="9.42578125" style="168" bestFit="1" customWidth="1"/>
    <col min="8203" max="8446" width="9.140625" style="168"/>
    <col min="8447" max="8447" width="15.85546875" style="168" customWidth="1"/>
    <col min="8448" max="8448" width="50.7109375" style="168" customWidth="1"/>
    <col min="8449" max="8449" width="20.140625" style="168" customWidth="1"/>
    <col min="8450" max="8451" width="17.7109375" style="168" bestFit="1" customWidth="1"/>
    <col min="8452" max="8452" width="16.5703125" style="168" bestFit="1" customWidth="1"/>
    <col min="8453" max="8453" width="15.7109375" style="168" bestFit="1" customWidth="1"/>
    <col min="8454" max="8454" width="18.42578125" style="168" bestFit="1" customWidth="1"/>
    <col min="8455" max="8455" width="15.42578125" style="168" bestFit="1" customWidth="1"/>
    <col min="8456" max="8456" width="9.42578125" style="168" bestFit="1" customWidth="1"/>
    <col min="8457" max="8457" width="15.42578125" style="168" bestFit="1" customWidth="1"/>
    <col min="8458" max="8458" width="9.42578125" style="168" bestFit="1" customWidth="1"/>
    <col min="8459" max="8702" width="9.140625" style="168"/>
    <col min="8703" max="8703" width="15.85546875" style="168" customWidth="1"/>
    <col min="8704" max="8704" width="50.7109375" style="168" customWidth="1"/>
    <col min="8705" max="8705" width="20.140625" style="168" customWidth="1"/>
    <col min="8706" max="8707" width="17.7109375" style="168" bestFit="1" customWidth="1"/>
    <col min="8708" max="8708" width="16.5703125" style="168" bestFit="1" customWidth="1"/>
    <col min="8709" max="8709" width="15.7109375" style="168" bestFit="1" customWidth="1"/>
    <col min="8710" max="8710" width="18.42578125" style="168" bestFit="1" customWidth="1"/>
    <col min="8711" max="8711" width="15.42578125" style="168" bestFit="1" customWidth="1"/>
    <col min="8712" max="8712" width="9.42578125" style="168" bestFit="1" customWidth="1"/>
    <col min="8713" max="8713" width="15.42578125" style="168" bestFit="1" customWidth="1"/>
    <col min="8714" max="8714" width="9.42578125" style="168" bestFit="1" customWidth="1"/>
    <col min="8715" max="8958" width="9.140625" style="168"/>
    <col min="8959" max="8959" width="15.85546875" style="168" customWidth="1"/>
    <col min="8960" max="8960" width="50.7109375" style="168" customWidth="1"/>
    <col min="8961" max="8961" width="20.140625" style="168" customWidth="1"/>
    <col min="8962" max="8963" width="17.7109375" style="168" bestFit="1" customWidth="1"/>
    <col min="8964" max="8964" width="16.5703125" style="168" bestFit="1" customWidth="1"/>
    <col min="8965" max="8965" width="15.7109375" style="168" bestFit="1" customWidth="1"/>
    <col min="8966" max="8966" width="18.42578125" style="168" bestFit="1" customWidth="1"/>
    <col min="8967" max="8967" width="15.42578125" style="168" bestFit="1" customWidth="1"/>
    <col min="8968" max="8968" width="9.42578125" style="168" bestFit="1" customWidth="1"/>
    <col min="8969" max="8969" width="15.42578125" style="168" bestFit="1" customWidth="1"/>
    <col min="8970" max="8970" width="9.42578125" style="168" bestFit="1" customWidth="1"/>
    <col min="8971" max="9214" width="9.140625" style="168"/>
    <col min="9215" max="9215" width="15.85546875" style="168" customWidth="1"/>
    <col min="9216" max="9216" width="50.7109375" style="168" customWidth="1"/>
    <col min="9217" max="9217" width="20.140625" style="168" customWidth="1"/>
    <col min="9218" max="9219" width="17.7109375" style="168" bestFit="1" customWidth="1"/>
    <col min="9220" max="9220" width="16.5703125" style="168" bestFit="1" customWidth="1"/>
    <col min="9221" max="9221" width="15.7109375" style="168" bestFit="1" customWidth="1"/>
    <col min="9222" max="9222" width="18.42578125" style="168" bestFit="1" customWidth="1"/>
    <col min="9223" max="9223" width="15.42578125" style="168" bestFit="1" customWidth="1"/>
    <col min="9224" max="9224" width="9.42578125" style="168" bestFit="1" customWidth="1"/>
    <col min="9225" max="9225" width="15.42578125" style="168" bestFit="1" customWidth="1"/>
    <col min="9226" max="9226" width="9.42578125" style="168" bestFit="1" customWidth="1"/>
    <col min="9227" max="9470" width="9.140625" style="168"/>
    <col min="9471" max="9471" width="15.85546875" style="168" customWidth="1"/>
    <col min="9472" max="9472" width="50.7109375" style="168" customWidth="1"/>
    <col min="9473" max="9473" width="20.140625" style="168" customWidth="1"/>
    <col min="9474" max="9475" width="17.7109375" style="168" bestFit="1" customWidth="1"/>
    <col min="9476" max="9476" width="16.5703125" style="168" bestFit="1" customWidth="1"/>
    <col min="9477" max="9477" width="15.7109375" style="168" bestFit="1" customWidth="1"/>
    <col min="9478" max="9478" width="18.42578125" style="168" bestFit="1" customWidth="1"/>
    <col min="9479" max="9479" width="15.42578125" style="168" bestFit="1" customWidth="1"/>
    <col min="9480" max="9480" width="9.42578125" style="168" bestFit="1" customWidth="1"/>
    <col min="9481" max="9481" width="15.42578125" style="168" bestFit="1" customWidth="1"/>
    <col min="9482" max="9482" width="9.42578125" style="168" bestFit="1" customWidth="1"/>
    <col min="9483" max="9726" width="9.140625" style="168"/>
    <col min="9727" max="9727" width="15.85546875" style="168" customWidth="1"/>
    <col min="9728" max="9728" width="50.7109375" style="168" customWidth="1"/>
    <col min="9729" max="9729" width="20.140625" style="168" customWidth="1"/>
    <col min="9730" max="9731" width="17.7109375" style="168" bestFit="1" customWidth="1"/>
    <col min="9732" max="9732" width="16.5703125" style="168" bestFit="1" customWidth="1"/>
    <col min="9733" max="9733" width="15.7109375" style="168" bestFit="1" customWidth="1"/>
    <col min="9734" max="9734" width="18.42578125" style="168" bestFit="1" customWidth="1"/>
    <col min="9735" max="9735" width="15.42578125" style="168" bestFit="1" customWidth="1"/>
    <col min="9736" max="9736" width="9.42578125" style="168" bestFit="1" customWidth="1"/>
    <col min="9737" max="9737" width="15.42578125" style="168" bestFit="1" customWidth="1"/>
    <col min="9738" max="9738" width="9.42578125" style="168" bestFit="1" customWidth="1"/>
    <col min="9739" max="9982" width="9.140625" style="168"/>
    <col min="9983" max="9983" width="15.85546875" style="168" customWidth="1"/>
    <col min="9984" max="9984" width="50.7109375" style="168" customWidth="1"/>
    <col min="9985" max="9985" width="20.140625" style="168" customWidth="1"/>
    <col min="9986" max="9987" width="17.7109375" style="168" bestFit="1" customWidth="1"/>
    <col min="9988" max="9988" width="16.5703125" style="168" bestFit="1" customWidth="1"/>
    <col min="9989" max="9989" width="15.7109375" style="168" bestFit="1" customWidth="1"/>
    <col min="9990" max="9990" width="18.42578125" style="168" bestFit="1" customWidth="1"/>
    <col min="9991" max="9991" width="15.42578125" style="168" bestFit="1" customWidth="1"/>
    <col min="9992" max="9992" width="9.42578125" style="168" bestFit="1" customWidth="1"/>
    <col min="9993" max="9993" width="15.42578125" style="168" bestFit="1" customWidth="1"/>
    <col min="9994" max="9994" width="9.42578125" style="168" bestFit="1" customWidth="1"/>
    <col min="9995" max="10238" width="9.140625" style="168"/>
    <col min="10239" max="10239" width="15.85546875" style="168" customWidth="1"/>
    <col min="10240" max="10240" width="50.7109375" style="168" customWidth="1"/>
    <col min="10241" max="10241" width="20.140625" style="168" customWidth="1"/>
    <col min="10242" max="10243" width="17.7109375" style="168" bestFit="1" customWidth="1"/>
    <col min="10244" max="10244" width="16.5703125" style="168" bestFit="1" customWidth="1"/>
    <col min="10245" max="10245" width="15.7109375" style="168" bestFit="1" customWidth="1"/>
    <col min="10246" max="10246" width="18.42578125" style="168" bestFit="1" customWidth="1"/>
    <col min="10247" max="10247" width="15.42578125" style="168" bestFit="1" customWidth="1"/>
    <col min="10248" max="10248" width="9.42578125" style="168" bestFit="1" customWidth="1"/>
    <col min="10249" max="10249" width="15.42578125" style="168" bestFit="1" customWidth="1"/>
    <col min="10250" max="10250" width="9.42578125" style="168" bestFit="1" customWidth="1"/>
    <col min="10251" max="10494" width="9.140625" style="168"/>
    <col min="10495" max="10495" width="15.85546875" style="168" customWidth="1"/>
    <col min="10496" max="10496" width="50.7109375" style="168" customWidth="1"/>
    <col min="10497" max="10497" width="20.140625" style="168" customWidth="1"/>
    <col min="10498" max="10499" width="17.7109375" style="168" bestFit="1" customWidth="1"/>
    <col min="10500" max="10500" width="16.5703125" style="168" bestFit="1" customWidth="1"/>
    <col min="10501" max="10501" width="15.7109375" style="168" bestFit="1" customWidth="1"/>
    <col min="10502" max="10502" width="18.42578125" style="168" bestFit="1" customWidth="1"/>
    <col min="10503" max="10503" width="15.42578125" style="168" bestFit="1" customWidth="1"/>
    <col min="10504" max="10504" width="9.42578125" style="168" bestFit="1" customWidth="1"/>
    <col min="10505" max="10505" width="15.42578125" style="168" bestFit="1" customWidth="1"/>
    <col min="10506" max="10506" width="9.42578125" style="168" bestFit="1" customWidth="1"/>
    <col min="10507" max="10750" width="9.140625" style="168"/>
    <col min="10751" max="10751" width="15.85546875" style="168" customWidth="1"/>
    <col min="10752" max="10752" width="50.7109375" style="168" customWidth="1"/>
    <col min="10753" max="10753" width="20.140625" style="168" customWidth="1"/>
    <col min="10754" max="10755" width="17.7109375" style="168" bestFit="1" customWidth="1"/>
    <col min="10756" max="10756" width="16.5703125" style="168" bestFit="1" customWidth="1"/>
    <col min="10757" max="10757" width="15.7109375" style="168" bestFit="1" customWidth="1"/>
    <col min="10758" max="10758" width="18.42578125" style="168" bestFit="1" customWidth="1"/>
    <col min="10759" max="10759" width="15.42578125" style="168" bestFit="1" customWidth="1"/>
    <col min="10760" max="10760" width="9.42578125" style="168" bestFit="1" customWidth="1"/>
    <col min="10761" max="10761" width="15.42578125" style="168" bestFit="1" customWidth="1"/>
    <col min="10762" max="10762" width="9.42578125" style="168" bestFit="1" customWidth="1"/>
    <col min="10763" max="11006" width="9.140625" style="168"/>
    <col min="11007" max="11007" width="15.85546875" style="168" customWidth="1"/>
    <col min="11008" max="11008" width="50.7109375" style="168" customWidth="1"/>
    <col min="11009" max="11009" width="20.140625" style="168" customWidth="1"/>
    <col min="11010" max="11011" width="17.7109375" style="168" bestFit="1" customWidth="1"/>
    <col min="11012" max="11012" width="16.5703125" style="168" bestFit="1" customWidth="1"/>
    <col min="11013" max="11013" width="15.7109375" style="168" bestFit="1" customWidth="1"/>
    <col min="11014" max="11014" width="18.42578125" style="168" bestFit="1" customWidth="1"/>
    <col min="11015" max="11015" width="15.42578125" style="168" bestFit="1" customWidth="1"/>
    <col min="11016" max="11016" width="9.42578125" style="168" bestFit="1" customWidth="1"/>
    <col min="11017" max="11017" width="15.42578125" style="168" bestFit="1" customWidth="1"/>
    <col min="11018" max="11018" width="9.42578125" style="168" bestFit="1" customWidth="1"/>
    <col min="11019" max="11262" width="9.140625" style="168"/>
    <col min="11263" max="11263" width="15.85546875" style="168" customWidth="1"/>
    <col min="11264" max="11264" width="50.7109375" style="168" customWidth="1"/>
    <col min="11265" max="11265" width="20.140625" style="168" customWidth="1"/>
    <col min="11266" max="11267" width="17.7109375" style="168" bestFit="1" customWidth="1"/>
    <col min="11268" max="11268" width="16.5703125" style="168" bestFit="1" customWidth="1"/>
    <col min="11269" max="11269" width="15.7109375" style="168" bestFit="1" customWidth="1"/>
    <col min="11270" max="11270" width="18.42578125" style="168" bestFit="1" customWidth="1"/>
    <col min="11271" max="11271" width="15.42578125" style="168" bestFit="1" customWidth="1"/>
    <col min="11272" max="11272" width="9.42578125" style="168" bestFit="1" customWidth="1"/>
    <col min="11273" max="11273" width="15.42578125" style="168" bestFit="1" customWidth="1"/>
    <col min="11274" max="11274" width="9.42578125" style="168" bestFit="1" customWidth="1"/>
    <col min="11275" max="11518" width="9.140625" style="168"/>
    <col min="11519" max="11519" width="15.85546875" style="168" customWidth="1"/>
    <col min="11520" max="11520" width="50.7109375" style="168" customWidth="1"/>
    <col min="11521" max="11521" width="20.140625" style="168" customWidth="1"/>
    <col min="11522" max="11523" width="17.7109375" style="168" bestFit="1" customWidth="1"/>
    <col min="11524" max="11524" width="16.5703125" style="168" bestFit="1" customWidth="1"/>
    <col min="11525" max="11525" width="15.7109375" style="168" bestFit="1" customWidth="1"/>
    <col min="11526" max="11526" width="18.42578125" style="168" bestFit="1" customWidth="1"/>
    <col min="11527" max="11527" width="15.42578125" style="168" bestFit="1" customWidth="1"/>
    <col min="11528" max="11528" width="9.42578125" style="168" bestFit="1" customWidth="1"/>
    <col min="11529" max="11529" width="15.42578125" style="168" bestFit="1" customWidth="1"/>
    <col min="11530" max="11530" width="9.42578125" style="168" bestFit="1" customWidth="1"/>
    <col min="11531" max="11774" width="9.140625" style="168"/>
    <col min="11775" max="11775" width="15.85546875" style="168" customWidth="1"/>
    <col min="11776" max="11776" width="50.7109375" style="168" customWidth="1"/>
    <col min="11777" max="11777" width="20.140625" style="168" customWidth="1"/>
    <col min="11778" max="11779" width="17.7109375" style="168" bestFit="1" customWidth="1"/>
    <col min="11780" max="11780" width="16.5703125" style="168" bestFit="1" customWidth="1"/>
    <col min="11781" max="11781" width="15.7109375" style="168" bestFit="1" customWidth="1"/>
    <col min="11782" max="11782" width="18.42578125" style="168" bestFit="1" customWidth="1"/>
    <col min="11783" max="11783" width="15.42578125" style="168" bestFit="1" customWidth="1"/>
    <col min="11784" max="11784" width="9.42578125" style="168" bestFit="1" customWidth="1"/>
    <col min="11785" max="11785" width="15.42578125" style="168" bestFit="1" customWidth="1"/>
    <col min="11786" max="11786" width="9.42578125" style="168" bestFit="1" customWidth="1"/>
    <col min="11787" max="12030" width="9.140625" style="168"/>
    <col min="12031" max="12031" width="15.85546875" style="168" customWidth="1"/>
    <col min="12032" max="12032" width="50.7109375" style="168" customWidth="1"/>
    <col min="12033" max="12033" width="20.140625" style="168" customWidth="1"/>
    <col min="12034" max="12035" width="17.7109375" style="168" bestFit="1" customWidth="1"/>
    <col min="12036" max="12036" width="16.5703125" style="168" bestFit="1" customWidth="1"/>
    <col min="12037" max="12037" width="15.7109375" style="168" bestFit="1" customWidth="1"/>
    <col min="12038" max="12038" width="18.42578125" style="168" bestFit="1" customWidth="1"/>
    <col min="12039" max="12039" width="15.42578125" style="168" bestFit="1" customWidth="1"/>
    <col min="12040" max="12040" width="9.42578125" style="168" bestFit="1" customWidth="1"/>
    <col min="12041" max="12041" width="15.42578125" style="168" bestFit="1" customWidth="1"/>
    <col min="12042" max="12042" width="9.42578125" style="168" bestFit="1" customWidth="1"/>
    <col min="12043" max="12286" width="9.140625" style="168"/>
    <col min="12287" max="12287" width="15.85546875" style="168" customWidth="1"/>
    <col min="12288" max="12288" width="50.7109375" style="168" customWidth="1"/>
    <col min="12289" max="12289" width="20.140625" style="168" customWidth="1"/>
    <col min="12290" max="12291" width="17.7109375" style="168" bestFit="1" customWidth="1"/>
    <col min="12292" max="12292" width="16.5703125" style="168" bestFit="1" customWidth="1"/>
    <col min="12293" max="12293" width="15.7109375" style="168" bestFit="1" customWidth="1"/>
    <col min="12294" max="12294" width="18.42578125" style="168" bestFit="1" customWidth="1"/>
    <col min="12295" max="12295" width="15.42578125" style="168" bestFit="1" customWidth="1"/>
    <col min="12296" max="12296" width="9.42578125" style="168" bestFit="1" customWidth="1"/>
    <col min="12297" max="12297" width="15.42578125" style="168" bestFit="1" customWidth="1"/>
    <col min="12298" max="12298" width="9.42578125" style="168" bestFit="1" customWidth="1"/>
    <col min="12299" max="12542" width="9.140625" style="168"/>
    <col min="12543" max="12543" width="15.85546875" style="168" customWidth="1"/>
    <col min="12544" max="12544" width="50.7109375" style="168" customWidth="1"/>
    <col min="12545" max="12545" width="20.140625" style="168" customWidth="1"/>
    <col min="12546" max="12547" width="17.7109375" style="168" bestFit="1" customWidth="1"/>
    <col min="12548" max="12548" width="16.5703125" style="168" bestFit="1" customWidth="1"/>
    <col min="12549" max="12549" width="15.7109375" style="168" bestFit="1" customWidth="1"/>
    <col min="12550" max="12550" width="18.42578125" style="168" bestFit="1" customWidth="1"/>
    <col min="12551" max="12551" width="15.42578125" style="168" bestFit="1" customWidth="1"/>
    <col min="12552" max="12552" width="9.42578125" style="168" bestFit="1" customWidth="1"/>
    <col min="12553" max="12553" width="15.42578125" style="168" bestFit="1" customWidth="1"/>
    <col min="12554" max="12554" width="9.42578125" style="168" bestFit="1" customWidth="1"/>
    <col min="12555" max="12798" width="9.140625" style="168"/>
    <col min="12799" max="12799" width="15.85546875" style="168" customWidth="1"/>
    <col min="12800" max="12800" width="50.7109375" style="168" customWidth="1"/>
    <col min="12801" max="12801" width="20.140625" style="168" customWidth="1"/>
    <col min="12802" max="12803" width="17.7109375" style="168" bestFit="1" customWidth="1"/>
    <col min="12804" max="12804" width="16.5703125" style="168" bestFit="1" customWidth="1"/>
    <col min="12805" max="12805" width="15.7109375" style="168" bestFit="1" customWidth="1"/>
    <col min="12806" max="12806" width="18.42578125" style="168" bestFit="1" customWidth="1"/>
    <col min="12807" max="12807" width="15.42578125" style="168" bestFit="1" customWidth="1"/>
    <col min="12808" max="12808" width="9.42578125" style="168" bestFit="1" customWidth="1"/>
    <col min="12809" max="12809" width="15.42578125" style="168" bestFit="1" customWidth="1"/>
    <col min="12810" max="12810" width="9.42578125" style="168" bestFit="1" customWidth="1"/>
    <col min="12811" max="13054" width="9.140625" style="168"/>
    <col min="13055" max="13055" width="15.85546875" style="168" customWidth="1"/>
    <col min="13056" max="13056" width="50.7109375" style="168" customWidth="1"/>
    <col min="13057" max="13057" width="20.140625" style="168" customWidth="1"/>
    <col min="13058" max="13059" width="17.7109375" style="168" bestFit="1" customWidth="1"/>
    <col min="13060" max="13060" width="16.5703125" style="168" bestFit="1" customWidth="1"/>
    <col min="13061" max="13061" width="15.7109375" style="168" bestFit="1" customWidth="1"/>
    <col min="13062" max="13062" width="18.42578125" style="168" bestFit="1" customWidth="1"/>
    <col min="13063" max="13063" width="15.42578125" style="168" bestFit="1" customWidth="1"/>
    <col min="13064" max="13064" width="9.42578125" style="168" bestFit="1" customWidth="1"/>
    <col min="13065" max="13065" width="15.42578125" style="168" bestFit="1" customWidth="1"/>
    <col min="13066" max="13066" width="9.42578125" style="168" bestFit="1" customWidth="1"/>
    <col min="13067" max="13310" width="9.140625" style="168"/>
    <col min="13311" max="13311" width="15.85546875" style="168" customWidth="1"/>
    <col min="13312" max="13312" width="50.7109375" style="168" customWidth="1"/>
    <col min="13313" max="13313" width="20.140625" style="168" customWidth="1"/>
    <col min="13314" max="13315" width="17.7109375" style="168" bestFit="1" customWidth="1"/>
    <col min="13316" max="13316" width="16.5703125" style="168" bestFit="1" customWidth="1"/>
    <col min="13317" max="13317" width="15.7109375" style="168" bestFit="1" customWidth="1"/>
    <col min="13318" max="13318" width="18.42578125" style="168" bestFit="1" customWidth="1"/>
    <col min="13319" max="13319" width="15.42578125" style="168" bestFit="1" customWidth="1"/>
    <col min="13320" max="13320" width="9.42578125" style="168" bestFit="1" customWidth="1"/>
    <col min="13321" max="13321" width="15.42578125" style="168" bestFit="1" customWidth="1"/>
    <col min="13322" max="13322" width="9.42578125" style="168" bestFit="1" customWidth="1"/>
    <col min="13323" max="13566" width="9.140625" style="168"/>
    <col min="13567" max="13567" width="15.85546875" style="168" customWidth="1"/>
    <col min="13568" max="13568" width="50.7109375" style="168" customWidth="1"/>
    <col min="13569" max="13569" width="20.140625" style="168" customWidth="1"/>
    <col min="13570" max="13571" width="17.7109375" style="168" bestFit="1" customWidth="1"/>
    <col min="13572" max="13572" width="16.5703125" style="168" bestFit="1" customWidth="1"/>
    <col min="13573" max="13573" width="15.7109375" style="168" bestFit="1" customWidth="1"/>
    <col min="13574" max="13574" width="18.42578125" style="168" bestFit="1" customWidth="1"/>
    <col min="13575" max="13575" width="15.42578125" style="168" bestFit="1" customWidth="1"/>
    <col min="13576" max="13576" width="9.42578125" style="168" bestFit="1" customWidth="1"/>
    <col min="13577" max="13577" width="15.42578125" style="168" bestFit="1" customWidth="1"/>
    <col min="13578" max="13578" width="9.42578125" style="168" bestFit="1" customWidth="1"/>
    <col min="13579" max="13822" width="9.140625" style="168"/>
    <col min="13823" max="13823" width="15.85546875" style="168" customWidth="1"/>
    <col min="13824" max="13824" width="50.7109375" style="168" customWidth="1"/>
    <col min="13825" max="13825" width="20.140625" style="168" customWidth="1"/>
    <col min="13826" max="13827" width="17.7109375" style="168" bestFit="1" customWidth="1"/>
    <col min="13828" max="13828" width="16.5703125" style="168" bestFit="1" customWidth="1"/>
    <col min="13829" max="13829" width="15.7109375" style="168" bestFit="1" customWidth="1"/>
    <col min="13830" max="13830" width="18.42578125" style="168" bestFit="1" customWidth="1"/>
    <col min="13831" max="13831" width="15.42578125" style="168" bestFit="1" customWidth="1"/>
    <col min="13832" max="13832" width="9.42578125" style="168" bestFit="1" customWidth="1"/>
    <col min="13833" max="13833" width="15.42578125" style="168" bestFit="1" customWidth="1"/>
    <col min="13834" max="13834" width="9.42578125" style="168" bestFit="1" customWidth="1"/>
    <col min="13835" max="14078" width="9.140625" style="168"/>
    <col min="14079" max="14079" width="15.85546875" style="168" customWidth="1"/>
    <col min="14080" max="14080" width="50.7109375" style="168" customWidth="1"/>
    <col min="14081" max="14081" width="20.140625" style="168" customWidth="1"/>
    <col min="14082" max="14083" width="17.7109375" style="168" bestFit="1" customWidth="1"/>
    <col min="14084" max="14084" width="16.5703125" style="168" bestFit="1" customWidth="1"/>
    <col min="14085" max="14085" width="15.7109375" style="168" bestFit="1" customWidth="1"/>
    <col min="14086" max="14086" width="18.42578125" style="168" bestFit="1" customWidth="1"/>
    <col min="14087" max="14087" width="15.42578125" style="168" bestFit="1" customWidth="1"/>
    <col min="14088" max="14088" width="9.42578125" style="168" bestFit="1" customWidth="1"/>
    <col min="14089" max="14089" width="15.42578125" style="168" bestFit="1" customWidth="1"/>
    <col min="14090" max="14090" width="9.42578125" style="168" bestFit="1" customWidth="1"/>
    <col min="14091" max="14334" width="9.140625" style="168"/>
    <col min="14335" max="14335" width="15.85546875" style="168" customWidth="1"/>
    <col min="14336" max="14336" width="50.7109375" style="168" customWidth="1"/>
    <col min="14337" max="14337" width="20.140625" style="168" customWidth="1"/>
    <col min="14338" max="14339" width="17.7109375" style="168" bestFit="1" customWidth="1"/>
    <col min="14340" max="14340" width="16.5703125" style="168" bestFit="1" customWidth="1"/>
    <col min="14341" max="14341" width="15.7109375" style="168" bestFit="1" customWidth="1"/>
    <col min="14342" max="14342" width="18.42578125" style="168" bestFit="1" customWidth="1"/>
    <col min="14343" max="14343" width="15.42578125" style="168" bestFit="1" customWidth="1"/>
    <col min="14344" max="14344" width="9.42578125" style="168" bestFit="1" customWidth="1"/>
    <col min="14345" max="14345" width="15.42578125" style="168" bestFit="1" customWidth="1"/>
    <col min="14346" max="14346" width="9.42578125" style="168" bestFit="1" customWidth="1"/>
    <col min="14347" max="14590" width="9.140625" style="168"/>
    <col min="14591" max="14591" width="15.85546875" style="168" customWidth="1"/>
    <col min="14592" max="14592" width="50.7109375" style="168" customWidth="1"/>
    <col min="14593" max="14593" width="20.140625" style="168" customWidth="1"/>
    <col min="14594" max="14595" width="17.7109375" style="168" bestFit="1" customWidth="1"/>
    <col min="14596" max="14596" width="16.5703125" style="168" bestFit="1" customWidth="1"/>
    <col min="14597" max="14597" width="15.7109375" style="168" bestFit="1" customWidth="1"/>
    <col min="14598" max="14598" width="18.42578125" style="168" bestFit="1" customWidth="1"/>
    <col min="14599" max="14599" width="15.42578125" style="168" bestFit="1" customWidth="1"/>
    <col min="14600" max="14600" width="9.42578125" style="168" bestFit="1" customWidth="1"/>
    <col min="14601" max="14601" width="15.42578125" style="168" bestFit="1" customWidth="1"/>
    <col min="14602" max="14602" width="9.42578125" style="168" bestFit="1" customWidth="1"/>
    <col min="14603" max="14846" width="9.140625" style="168"/>
    <col min="14847" max="14847" width="15.85546875" style="168" customWidth="1"/>
    <col min="14848" max="14848" width="50.7109375" style="168" customWidth="1"/>
    <col min="14849" max="14849" width="20.140625" style="168" customWidth="1"/>
    <col min="14850" max="14851" width="17.7109375" style="168" bestFit="1" customWidth="1"/>
    <col min="14852" max="14852" width="16.5703125" style="168" bestFit="1" customWidth="1"/>
    <col min="14853" max="14853" width="15.7109375" style="168" bestFit="1" customWidth="1"/>
    <col min="14854" max="14854" width="18.42578125" style="168" bestFit="1" customWidth="1"/>
    <col min="14855" max="14855" width="15.42578125" style="168" bestFit="1" customWidth="1"/>
    <col min="14856" max="14856" width="9.42578125" style="168" bestFit="1" customWidth="1"/>
    <col min="14857" max="14857" width="15.42578125" style="168" bestFit="1" customWidth="1"/>
    <col min="14858" max="14858" width="9.42578125" style="168" bestFit="1" customWidth="1"/>
    <col min="14859" max="15102" width="9.140625" style="168"/>
    <col min="15103" max="15103" width="15.85546875" style="168" customWidth="1"/>
    <col min="15104" max="15104" width="50.7109375" style="168" customWidth="1"/>
    <col min="15105" max="15105" width="20.140625" style="168" customWidth="1"/>
    <col min="15106" max="15107" width="17.7109375" style="168" bestFit="1" customWidth="1"/>
    <col min="15108" max="15108" width="16.5703125" style="168" bestFit="1" customWidth="1"/>
    <col min="15109" max="15109" width="15.7109375" style="168" bestFit="1" customWidth="1"/>
    <col min="15110" max="15110" width="18.42578125" style="168" bestFit="1" customWidth="1"/>
    <col min="15111" max="15111" width="15.42578125" style="168" bestFit="1" customWidth="1"/>
    <col min="15112" max="15112" width="9.42578125" style="168" bestFit="1" customWidth="1"/>
    <col min="15113" max="15113" width="15.42578125" style="168" bestFit="1" customWidth="1"/>
    <col min="15114" max="15114" width="9.42578125" style="168" bestFit="1" customWidth="1"/>
    <col min="15115" max="15358" width="9.140625" style="168"/>
    <col min="15359" max="15359" width="15.85546875" style="168" customWidth="1"/>
    <col min="15360" max="15360" width="50.7109375" style="168" customWidth="1"/>
    <col min="15361" max="15361" width="20.140625" style="168" customWidth="1"/>
    <col min="15362" max="15363" width="17.7109375" style="168" bestFit="1" customWidth="1"/>
    <col min="15364" max="15364" width="16.5703125" style="168" bestFit="1" customWidth="1"/>
    <col min="15365" max="15365" width="15.7109375" style="168" bestFit="1" customWidth="1"/>
    <col min="15366" max="15366" width="18.42578125" style="168" bestFit="1" customWidth="1"/>
    <col min="15367" max="15367" width="15.42578125" style="168" bestFit="1" customWidth="1"/>
    <col min="15368" max="15368" width="9.42578125" style="168" bestFit="1" customWidth="1"/>
    <col min="15369" max="15369" width="15.42578125" style="168" bestFit="1" customWidth="1"/>
    <col min="15370" max="15370" width="9.42578125" style="168" bestFit="1" customWidth="1"/>
    <col min="15371" max="15614" width="9.140625" style="168"/>
    <col min="15615" max="15615" width="15.85546875" style="168" customWidth="1"/>
    <col min="15616" max="15616" width="50.7109375" style="168" customWidth="1"/>
    <col min="15617" max="15617" width="20.140625" style="168" customWidth="1"/>
    <col min="15618" max="15619" width="17.7109375" style="168" bestFit="1" customWidth="1"/>
    <col min="15620" max="15620" width="16.5703125" style="168" bestFit="1" customWidth="1"/>
    <col min="15621" max="15621" width="15.7109375" style="168" bestFit="1" customWidth="1"/>
    <col min="15622" max="15622" width="18.42578125" style="168" bestFit="1" customWidth="1"/>
    <col min="15623" max="15623" width="15.42578125" style="168" bestFit="1" customWidth="1"/>
    <col min="15624" max="15624" width="9.42578125" style="168" bestFit="1" customWidth="1"/>
    <col min="15625" max="15625" width="15.42578125" style="168" bestFit="1" customWidth="1"/>
    <col min="15626" max="15626" width="9.42578125" style="168" bestFit="1" customWidth="1"/>
    <col min="15627" max="15870" width="9.140625" style="168"/>
    <col min="15871" max="15871" width="15.85546875" style="168" customWidth="1"/>
    <col min="15872" max="15872" width="50.7109375" style="168" customWidth="1"/>
    <col min="15873" max="15873" width="20.140625" style="168" customWidth="1"/>
    <col min="15874" max="15875" width="17.7109375" style="168" bestFit="1" customWidth="1"/>
    <col min="15876" max="15876" width="16.5703125" style="168" bestFit="1" customWidth="1"/>
    <col min="15877" max="15877" width="15.7109375" style="168" bestFit="1" customWidth="1"/>
    <col min="15878" max="15878" width="18.42578125" style="168" bestFit="1" customWidth="1"/>
    <col min="15879" max="15879" width="15.42578125" style="168" bestFit="1" customWidth="1"/>
    <col min="15880" max="15880" width="9.42578125" style="168" bestFit="1" customWidth="1"/>
    <col min="15881" max="15881" width="15.42578125" style="168" bestFit="1" customWidth="1"/>
    <col min="15882" max="15882" width="9.42578125" style="168" bestFit="1" customWidth="1"/>
    <col min="15883" max="16126" width="9.140625" style="168"/>
    <col min="16127" max="16127" width="15.85546875" style="168" customWidth="1"/>
    <col min="16128" max="16128" width="50.7109375" style="168" customWidth="1"/>
    <col min="16129" max="16129" width="20.140625" style="168" customWidth="1"/>
    <col min="16130" max="16131" width="17.7109375" style="168" bestFit="1" customWidth="1"/>
    <col min="16132" max="16132" width="16.5703125" style="168" bestFit="1" customWidth="1"/>
    <col min="16133" max="16133" width="15.7109375" style="168" bestFit="1" customWidth="1"/>
    <col min="16134" max="16134" width="18.42578125" style="168" bestFit="1" customWidth="1"/>
    <col min="16135" max="16135" width="15.42578125" style="168" bestFit="1" customWidth="1"/>
    <col min="16136" max="16136" width="9.42578125" style="168" bestFit="1" customWidth="1"/>
    <col min="16137" max="16137" width="15.42578125" style="168" bestFit="1" customWidth="1"/>
    <col min="16138" max="16138" width="9.42578125" style="168" bestFit="1" customWidth="1"/>
    <col min="16139" max="16384" width="9.140625" style="168"/>
  </cols>
  <sheetData>
    <row r="1" spans="1:13" ht="18" hidden="1" customHeight="1" x14ac:dyDescent="0.25">
      <c r="A1" s="165"/>
      <c r="B1" s="165"/>
      <c r="C1" s="165"/>
      <c r="D1" s="165"/>
      <c r="E1" s="165"/>
      <c r="F1" s="165"/>
      <c r="G1" s="165"/>
      <c r="H1" s="165"/>
      <c r="I1" s="165"/>
      <c r="J1" s="167"/>
      <c r="K1" s="167"/>
      <c r="L1" s="167"/>
      <c r="M1" s="167"/>
    </row>
    <row r="2" spans="1:13" ht="15.75" hidden="1" customHeight="1" x14ac:dyDescent="0.25">
      <c r="A2" s="269"/>
      <c r="B2" s="269"/>
      <c r="C2" s="269"/>
      <c r="D2" s="269"/>
      <c r="E2" s="269"/>
      <c r="F2" s="269"/>
      <c r="G2" s="269"/>
      <c r="H2" s="269"/>
      <c r="I2" s="269"/>
      <c r="J2" s="167"/>
      <c r="K2" s="167"/>
      <c r="L2" s="167"/>
      <c r="M2" s="167"/>
    </row>
    <row r="3" spans="1:13" ht="18" hidden="1" customHeight="1" x14ac:dyDescent="0.25">
      <c r="A3" s="165"/>
      <c r="B3" s="165"/>
      <c r="C3" s="165"/>
      <c r="D3" s="165"/>
      <c r="E3" s="165"/>
      <c r="F3" s="165"/>
      <c r="G3" s="170"/>
      <c r="H3" s="170"/>
      <c r="I3" s="170"/>
      <c r="J3" s="167"/>
      <c r="K3" s="167"/>
      <c r="L3" s="167"/>
      <c r="M3" s="167"/>
    </row>
    <row r="4" spans="1:13" x14ac:dyDescent="0.25">
      <c r="A4" s="165"/>
      <c r="B4" s="165"/>
      <c r="C4" s="165"/>
      <c r="D4" s="165"/>
      <c r="E4" s="165"/>
      <c r="F4" s="165"/>
      <c r="G4" s="170"/>
      <c r="H4" s="170"/>
      <c r="I4" s="170"/>
      <c r="J4" s="167"/>
      <c r="K4" s="167"/>
      <c r="L4" s="167"/>
      <c r="M4" s="167"/>
    </row>
    <row r="5" spans="1:13" ht="15.75" customHeight="1" x14ac:dyDescent="0.25">
      <c r="A5" s="269" t="s">
        <v>249</v>
      </c>
      <c r="B5" s="269"/>
      <c r="C5" s="269"/>
      <c r="D5" s="269"/>
      <c r="E5" s="269"/>
      <c r="F5" s="269"/>
      <c r="G5" s="115"/>
      <c r="H5" s="115"/>
      <c r="I5" s="115"/>
      <c r="J5" s="167"/>
      <c r="K5" s="167"/>
      <c r="L5" s="167"/>
      <c r="M5" s="167"/>
    </row>
    <row r="6" spans="1:13" x14ac:dyDescent="0.25">
      <c r="A6" s="165"/>
      <c r="B6" s="165"/>
      <c r="C6" s="165"/>
      <c r="D6" s="165"/>
      <c r="E6" s="165"/>
      <c r="F6" s="165"/>
      <c r="G6" s="170"/>
      <c r="H6" s="170"/>
      <c r="I6" s="170"/>
      <c r="J6" s="167"/>
      <c r="K6" s="167"/>
      <c r="L6" s="167"/>
      <c r="M6" s="167"/>
    </row>
    <row r="7" spans="1:13" s="174" customFormat="1" ht="63" x14ac:dyDescent="0.25">
      <c r="A7" s="270" t="s">
        <v>3</v>
      </c>
      <c r="B7" s="270"/>
      <c r="C7" s="171" t="s">
        <v>541</v>
      </c>
      <c r="D7" s="171" t="s">
        <v>543</v>
      </c>
      <c r="E7" s="171" t="s">
        <v>544</v>
      </c>
      <c r="F7" s="171" t="s">
        <v>4</v>
      </c>
      <c r="G7" s="173"/>
      <c r="H7" s="173"/>
      <c r="I7" s="173"/>
      <c r="J7" s="173"/>
      <c r="K7" s="173"/>
      <c r="L7" s="173"/>
      <c r="M7" s="173"/>
    </row>
    <row r="8" spans="1:13" s="174" customFormat="1" x14ac:dyDescent="0.25">
      <c r="A8" s="270">
        <v>1</v>
      </c>
      <c r="B8" s="270"/>
      <c r="C8" s="175">
        <v>2</v>
      </c>
      <c r="D8" s="175">
        <v>3</v>
      </c>
      <c r="E8" s="175">
        <v>4</v>
      </c>
      <c r="F8" s="175">
        <v>5</v>
      </c>
      <c r="G8" s="177"/>
      <c r="H8" s="177"/>
      <c r="I8" s="177"/>
      <c r="J8" s="177"/>
      <c r="K8" s="173"/>
      <c r="L8" s="173"/>
      <c r="M8" s="173"/>
    </row>
    <row r="9" spans="1:13" ht="12.75" customHeight="1" x14ac:dyDescent="0.25">
      <c r="A9" s="238" t="s">
        <v>246</v>
      </c>
      <c r="B9" s="238" t="s">
        <v>23</v>
      </c>
      <c r="C9" s="239" t="s">
        <v>25</v>
      </c>
      <c r="D9" s="239" t="s">
        <v>25</v>
      </c>
      <c r="E9" s="239" t="s">
        <v>25</v>
      </c>
      <c r="F9" s="239" t="s">
        <v>23</v>
      </c>
      <c r="G9" s="181"/>
      <c r="H9" s="181"/>
      <c r="I9" s="181"/>
      <c r="J9" s="181"/>
      <c r="K9" s="181"/>
      <c r="L9" s="181"/>
      <c r="M9" s="181"/>
    </row>
    <row r="10" spans="1:13" x14ac:dyDescent="0.25">
      <c r="A10" s="230" t="s">
        <v>247</v>
      </c>
      <c r="B10" s="231" t="s">
        <v>23</v>
      </c>
      <c r="C10" s="240">
        <f t="shared" ref="C10:D11" si="0">+C11</f>
        <v>0</v>
      </c>
      <c r="D10" s="240">
        <f t="shared" si="0"/>
        <v>0</v>
      </c>
      <c r="E10" s="232">
        <f>E11</f>
        <v>0</v>
      </c>
      <c r="F10" s="232">
        <v>0</v>
      </c>
      <c r="G10" s="181"/>
      <c r="H10" s="181"/>
      <c r="I10" s="181"/>
      <c r="J10" s="181"/>
      <c r="K10" s="181"/>
      <c r="L10" s="181"/>
      <c r="M10" s="181"/>
    </row>
    <row r="11" spans="1:13" x14ac:dyDescent="0.25">
      <c r="A11" s="233" t="s">
        <v>54</v>
      </c>
      <c r="B11" s="234" t="s">
        <v>55</v>
      </c>
      <c r="C11" s="241">
        <f t="shared" si="0"/>
        <v>0</v>
      </c>
      <c r="D11" s="241">
        <f t="shared" si="0"/>
        <v>0</v>
      </c>
      <c r="E11" s="212">
        <f>E12</f>
        <v>0</v>
      </c>
      <c r="F11" s="212">
        <v>0</v>
      </c>
      <c r="G11" s="181"/>
      <c r="H11" s="181"/>
      <c r="I11" s="181"/>
      <c r="J11" s="181"/>
      <c r="K11" s="181"/>
      <c r="L11" s="181"/>
      <c r="M11" s="181"/>
    </row>
    <row r="12" spans="1:13" ht="31.5" x14ac:dyDescent="0.25">
      <c r="A12" s="235" t="s">
        <v>57</v>
      </c>
      <c r="B12" s="190" t="s">
        <v>58</v>
      </c>
      <c r="C12" s="191"/>
      <c r="D12" s="219"/>
      <c r="E12" s="191"/>
      <c r="F12" s="191">
        <v>0</v>
      </c>
      <c r="G12" s="181"/>
      <c r="H12" s="181"/>
      <c r="I12" s="181"/>
      <c r="J12" s="181"/>
      <c r="K12" s="181"/>
      <c r="L12" s="181"/>
      <c r="M12" s="181"/>
    </row>
    <row r="13" spans="1:13" x14ac:dyDescent="0.25">
      <c r="A13" s="230" t="s">
        <v>489</v>
      </c>
      <c r="B13" s="231" t="s">
        <v>23</v>
      </c>
      <c r="C13" s="240">
        <f>+C14+C16+C18</f>
        <v>0</v>
      </c>
      <c r="D13" s="240">
        <f>+D14+D16+D18</f>
        <v>0</v>
      </c>
      <c r="E13" s="240">
        <f>+E14+E16+E18</f>
        <v>0</v>
      </c>
      <c r="F13" s="232">
        <v>0</v>
      </c>
      <c r="G13" s="181"/>
      <c r="H13" s="181"/>
      <c r="I13" s="181"/>
      <c r="J13" s="181"/>
      <c r="K13" s="181"/>
      <c r="L13" s="181"/>
      <c r="M13" s="181"/>
    </row>
    <row r="14" spans="1:13" x14ac:dyDescent="0.25">
      <c r="A14" s="233" t="s">
        <v>71</v>
      </c>
      <c r="B14" s="234" t="s">
        <v>470</v>
      </c>
      <c r="C14" s="241">
        <f>+C15</f>
        <v>0</v>
      </c>
      <c r="D14" s="241">
        <f>+D15</f>
        <v>0</v>
      </c>
      <c r="E14" s="241">
        <f>+E15</f>
        <v>0</v>
      </c>
      <c r="F14" s="212">
        <v>0</v>
      </c>
      <c r="G14" s="181"/>
      <c r="H14" s="181"/>
      <c r="I14" s="181"/>
      <c r="J14" s="181"/>
      <c r="K14" s="181"/>
      <c r="L14" s="181"/>
      <c r="M14" s="181"/>
    </row>
    <row r="15" spans="1:13" x14ac:dyDescent="0.25">
      <c r="A15" s="235" t="s">
        <v>73</v>
      </c>
      <c r="B15" s="190" t="s">
        <v>470</v>
      </c>
      <c r="C15" s="219"/>
      <c r="D15" s="219"/>
      <c r="E15" s="219"/>
      <c r="F15" s="191">
        <v>0</v>
      </c>
      <c r="G15" s="181"/>
      <c r="H15" s="181"/>
      <c r="I15" s="181"/>
      <c r="J15" s="181"/>
      <c r="K15" s="181"/>
      <c r="L15" s="181"/>
      <c r="M15" s="181"/>
    </row>
    <row r="16" spans="1:13" x14ac:dyDescent="0.25">
      <c r="A16" s="233" t="s">
        <v>54</v>
      </c>
      <c r="B16" s="234" t="s">
        <v>55</v>
      </c>
      <c r="C16" s="241">
        <f>+C17</f>
        <v>0</v>
      </c>
      <c r="D16" s="241">
        <f>+D17</f>
        <v>0</v>
      </c>
      <c r="E16" s="241">
        <f>+E17</f>
        <v>0</v>
      </c>
      <c r="F16" s="212">
        <v>0</v>
      </c>
      <c r="G16" s="181"/>
      <c r="H16" s="181"/>
      <c r="I16" s="181"/>
      <c r="J16" s="181"/>
      <c r="K16" s="181"/>
      <c r="L16" s="181"/>
      <c r="M16" s="181"/>
    </row>
    <row r="17" spans="1:13" ht="31.5" x14ac:dyDescent="0.25">
      <c r="A17" s="235" t="s">
        <v>57</v>
      </c>
      <c r="B17" s="190" t="s">
        <v>58</v>
      </c>
      <c r="C17" s="219"/>
      <c r="D17" s="219"/>
      <c r="E17" s="219"/>
      <c r="F17" s="191">
        <v>0</v>
      </c>
      <c r="G17" s="181"/>
      <c r="H17" s="181"/>
      <c r="I17" s="181"/>
      <c r="J17" s="181"/>
      <c r="K17" s="181"/>
      <c r="L17" s="181"/>
      <c r="M17" s="181"/>
    </row>
    <row r="18" spans="1:13" x14ac:dyDescent="0.25">
      <c r="A18" s="233" t="s">
        <v>59</v>
      </c>
      <c r="B18" s="234" t="s">
        <v>60</v>
      </c>
      <c r="C18" s="241">
        <f>+C19</f>
        <v>0</v>
      </c>
      <c r="D18" s="241">
        <f>+D19</f>
        <v>0</v>
      </c>
      <c r="E18" s="241">
        <f>+E19</f>
        <v>0</v>
      </c>
      <c r="F18" s="212">
        <v>0</v>
      </c>
      <c r="G18" s="181"/>
      <c r="H18" s="181"/>
      <c r="I18" s="181"/>
      <c r="J18" s="181"/>
      <c r="K18" s="181"/>
      <c r="L18" s="181"/>
      <c r="M18" s="181"/>
    </row>
    <row r="19" spans="1:13" x14ac:dyDescent="0.25">
      <c r="A19" s="235" t="s">
        <v>65</v>
      </c>
      <c r="B19" s="190" t="s">
        <v>66</v>
      </c>
      <c r="C19" s="191"/>
      <c r="D19" s="219"/>
      <c r="E19" s="191"/>
      <c r="F19" s="191">
        <v>0</v>
      </c>
      <c r="G19" s="181"/>
      <c r="H19" s="181"/>
      <c r="I19" s="181"/>
      <c r="J19" s="181"/>
      <c r="K19" s="181"/>
      <c r="L19" s="181"/>
      <c r="M19" s="181"/>
    </row>
  </sheetData>
  <mergeCells count="4">
    <mergeCell ref="A2:I2"/>
    <mergeCell ref="A8:B8"/>
    <mergeCell ref="A7:B7"/>
    <mergeCell ref="A5:F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BF4A-3A7A-407F-B3D1-7533E6FA753D}">
  <sheetPr>
    <pageSetUpPr fitToPage="1"/>
  </sheetPr>
  <dimension ref="A2:AX339"/>
  <sheetViews>
    <sheetView workbookViewId="0">
      <selection activeCell="I325" sqref="I325"/>
    </sheetView>
  </sheetViews>
  <sheetFormatPr defaultRowHeight="15" x14ac:dyDescent="0.25"/>
  <cols>
    <col min="1" max="1" width="17.28515625" style="84" customWidth="1"/>
    <col min="2" max="2" width="72" style="85" customWidth="1"/>
    <col min="3" max="3" width="18.140625" style="86" customWidth="1"/>
    <col min="4" max="4" width="15.5703125" style="86" customWidth="1"/>
    <col min="5" max="16384" width="9.140625" style="3"/>
  </cols>
  <sheetData>
    <row r="2" spans="1:5" ht="15" customHeight="1" x14ac:dyDescent="0.25">
      <c r="A2" s="271" t="s">
        <v>511</v>
      </c>
      <c r="B2" s="271"/>
      <c r="C2" s="271"/>
      <c r="D2" s="271"/>
    </row>
    <row r="3" spans="1:5" ht="15" customHeight="1" x14ac:dyDescent="0.25">
      <c r="A3" s="271" t="s">
        <v>585</v>
      </c>
      <c r="B3" s="271"/>
      <c r="C3" s="271"/>
      <c r="D3" s="271"/>
    </row>
    <row r="5" spans="1:5" ht="60" x14ac:dyDescent="0.25">
      <c r="A5" s="4" t="s">
        <v>569</v>
      </c>
      <c r="B5" s="5" t="s">
        <v>570</v>
      </c>
      <c r="C5" s="6" t="s">
        <v>571</v>
      </c>
      <c r="D5" s="7" t="s">
        <v>589</v>
      </c>
      <c r="E5" s="8" t="s">
        <v>599</v>
      </c>
    </row>
    <row r="6" spans="1:5" s="14" customFormat="1" ht="12.75" x14ac:dyDescent="0.2">
      <c r="A6" s="9">
        <v>11</v>
      </c>
      <c r="B6" s="10" t="s">
        <v>52</v>
      </c>
      <c r="C6" s="11">
        <f>C19</f>
        <v>4836113</v>
      </c>
      <c r="D6" s="12">
        <f t="shared" ref="D6" si="0">D19</f>
        <v>1964458.86</v>
      </c>
      <c r="E6" s="13">
        <f t="shared" ref="E6:E17" si="1">+D6/C6*100</f>
        <v>40.620615357829735</v>
      </c>
    </row>
    <row r="7" spans="1:5" s="14" customFormat="1" ht="12.75" x14ac:dyDescent="0.2">
      <c r="A7" s="9">
        <v>31</v>
      </c>
      <c r="B7" s="10" t="s">
        <v>470</v>
      </c>
      <c r="C7" s="11">
        <f>C137</f>
        <v>87803</v>
      </c>
      <c r="D7" s="12">
        <f t="shared" ref="D7" si="2">D137</f>
        <v>53459.44</v>
      </c>
      <c r="E7" s="13">
        <f t="shared" si="1"/>
        <v>60.885664498935121</v>
      </c>
    </row>
    <row r="8" spans="1:5" s="14" customFormat="1" ht="12.75" x14ac:dyDescent="0.2">
      <c r="A8" s="9">
        <v>43</v>
      </c>
      <c r="B8" s="10" t="s">
        <v>55</v>
      </c>
      <c r="C8" s="11">
        <f>C188</f>
        <v>461920</v>
      </c>
      <c r="D8" s="12">
        <f t="shared" ref="D8" si="3">D188</f>
        <v>182959.42000000004</v>
      </c>
      <c r="E8" s="13">
        <f t="shared" si="1"/>
        <v>39.608464669206796</v>
      </c>
    </row>
    <row r="9" spans="1:5" s="14" customFormat="1" ht="12.75" x14ac:dyDescent="0.2">
      <c r="A9" s="9">
        <v>61</v>
      </c>
      <c r="B9" s="10" t="s">
        <v>471</v>
      </c>
      <c r="C9" s="11">
        <f>C302</f>
        <v>123620</v>
      </c>
      <c r="D9" s="12">
        <f>D302</f>
        <v>54346.44</v>
      </c>
      <c r="E9" s="13">
        <f t="shared" si="1"/>
        <v>43.962497977673515</v>
      </c>
    </row>
    <row r="10" spans="1:5" s="14" customFormat="1" ht="12.75" x14ac:dyDescent="0.2">
      <c r="A10" s="9">
        <v>581</v>
      </c>
      <c r="B10" s="10" t="s">
        <v>572</v>
      </c>
      <c r="C10" s="11">
        <f>C251+C329</f>
        <v>695576</v>
      </c>
      <c r="D10" s="12">
        <f>D251+D329</f>
        <v>216825.24</v>
      </c>
      <c r="E10" s="13">
        <f t="shared" si="1"/>
        <v>31.172041588553945</v>
      </c>
    </row>
    <row r="11" spans="1:5" s="14" customFormat="1" ht="12.75" x14ac:dyDescent="0.2">
      <c r="A11" s="9">
        <v>5011</v>
      </c>
      <c r="B11" s="10" t="s">
        <v>573</v>
      </c>
      <c r="C11" s="11">
        <f>C70</f>
        <v>434669</v>
      </c>
      <c r="D11" s="12">
        <f t="shared" ref="D11" si="4">D70</f>
        <v>256447.83000000002</v>
      </c>
      <c r="E11" s="13">
        <f t="shared" si="1"/>
        <v>58.998417186410812</v>
      </c>
    </row>
    <row r="12" spans="1:5" s="14" customFormat="1" ht="12.75" x14ac:dyDescent="0.2">
      <c r="A12" s="9">
        <v>5043</v>
      </c>
      <c r="B12" s="10" t="s">
        <v>601</v>
      </c>
      <c r="C12" s="11"/>
      <c r="D12" s="15">
        <f>D121</f>
        <v>7007.93</v>
      </c>
      <c r="E12" s="13"/>
    </row>
    <row r="13" spans="1:5" s="14" customFormat="1" ht="12.75" x14ac:dyDescent="0.2">
      <c r="A13" s="9">
        <v>52</v>
      </c>
      <c r="B13" s="10" t="s">
        <v>574</v>
      </c>
      <c r="C13" s="11">
        <f>C239</f>
        <v>35000</v>
      </c>
      <c r="D13" s="12">
        <f>D239</f>
        <v>6087.6</v>
      </c>
      <c r="E13" s="13">
        <f t="shared" si="1"/>
        <v>17.393142857142855</v>
      </c>
    </row>
    <row r="14" spans="1:5" s="14" customFormat="1" ht="12.75" x14ac:dyDescent="0.2">
      <c r="A14" s="9">
        <v>533</v>
      </c>
      <c r="B14" s="10" t="s">
        <v>605</v>
      </c>
      <c r="C14" s="11"/>
      <c r="D14" s="12">
        <f>D326</f>
        <v>699.61</v>
      </c>
      <c r="E14" s="13"/>
    </row>
    <row r="15" spans="1:5" s="14" customFormat="1" ht="12.75" x14ac:dyDescent="0.2">
      <c r="A15" s="9">
        <v>563</v>
      </c>
      <c r="B15" s="16" t="s">
        <v>606</v>
      </c>
      <c r="C15" s="11"/>
      <c r="D15" s="12">
        <f>D126</f>
        <v>59102.350000000006</v>
      </c>
      <c r="E15" s="13"/>
    </row>
    <row r="16" spans="1:5" s="14" customFormat="1" ht="12.75" x14ac:dyDescent="0.2">
      <c r="A16" s="9">
        <v>51000</v>
      </c>
      <c r="B16" s="10" t="s">
        <v>575</v>
      </c>
      <c r="C16" s="11">
        <f>C313</f>
        <v>52947</v>
      </c>
      <c r="D16" s="12">
        <f>D313</f>
        <v>36575.57</v>
      </c>
      <c r="E16" s="13">
        <f t="shared" si="1"/>
        <v>69.079589022985246</v>
      </c>
    </row>
    <row r="17" spans="1:50" x14ac:dyDescent="0.25">
      <c r="A17" s="17"/>
      <c r="B17" s="5"/>
      <c r="C17" s="11">
        <f>SUM(C6:C16)</f>
        <v>6727648</v>
      </c>
      <c r="D17" s="12">
        <f>SUM(D6:D16)</f>
        <v>2837970.2900000005</v>
      </c>
      <c r="E17" s="13">
        <f t="shared" si="1"/>
        <v>42.183691685415177</v>
      </c>
    </row>
    <row r="18" spans="1:50" ht="30" x14ac:dyDescent="0.25">
      <c r="A18" s="18" t="s">
        <v>586</v>
      </c>
      <c r="B18" s="19" t="s">
        <v>576</v>
      </c>
      <c r="C18" s="20">
        <f>C19</f>
        <v>4836113</v>
      </c>
      <c r="D18" s="21">
        <f t="shared" ref="D18" si="5">D19</f>
        <v>1964458.86</v>
      </c>
      <c r="E18" s="9"/>
    </row>
    <row r="19" spans="1:50" s="27" customFormat="1" x14ac:dyDescent="0.25">
      <c r="A19" s="22" t="s">
        <v>577</v>
      </c>
      <c r="B19" s="23" t="s">
        <v>52</v>
      </c>
      <c r="C19" s="24">
        <f>C20+C56</f>
        <v>4836113</v>
      </c>
      <c r="D19" s="25">
        <f>D20+D56</f>
        <v>1964458.86</v>
      </c>
      <c r="E19" s="13">
        <f t="shared" ref="E19:E84" si="6">+D19/C19*100</f>
        <v>40.620615357829735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31" customFormat="1" x14ac:dyDescent="0.25">
      <c r="A20" s="28">
        <v>3</v>
      </c>
      <c r="B20" s="29" t="s">
        <v>72</v>
      </c>
      <c r="C20" s="30">
        <f>SUM(C21:C55)</f>
        <v>4798036</v>
      </c>
      <c r="D20" s="30">
        <f>SUM(D21:D55)</f>
        <v>1930973.05</v>
      </c>
      <c r="E20" s="13">
        <f t="shared" si="6"/>
        <v>40.245072150354858</v>
      </c>
    </row>
    <row r="21" spans="1:50" x14ac:dyDescent="0.25">
      <c r="A21" s="32">
        <v>3111</v>
      </c>
      <c r="B21" s="33" t="s">
        <v>78</v>
      </c>
      <c r="C21" s="34">
        <v>3708374</v>
      </c>
      <c r="D21" s="34">
        <v>1465587.4</v>
      </c>
      <c r="E21" s="13">
        <f t="shared" si="6"/>
        <v>39.521024578427095</v>
      </c>
    </row>
    <row r="22" spans="1:50" x14ac:dyDescent="0.25">
      <c r="A22" s="32">
        <v>3113</v>
      </c>
      <c r="B22" s="33" t="s">
        <v>80</v>
      </c>
      <c r="C22" s="34">
        <v>0</v>
      </c>
      <c r="D22" s="34">
        <v>0</v>
      </c>
      <c r="E22" s="13">
        <v>0</v>
      </c>
    </row>
    <row r="23" spans="1:50" x14ac:dyDescent="0.25">
      <c r="A23" s="32">
        <v>3114</v>
      </c>
      <c r="B23" s="33" t="s">
        <v>361</v>
      </c>
      <c r="C23" s="34">
        <v>1545</v>
      </c>
      <c r="D23" s="34">
        <v>705.24</v>
      </c>
      <c r="E23" s="13">
        <f t="shared" si="6"/>
        <v>45.646601941747569</v>
      </c>
    </row>
    <row r="24" spans="1:50" x14ac:dyDescent="0.25">
      <c r="A24" s="32">
        <v>3121</v>
      </c>
      <c r="B24" s="33" t="s">
        <v>82</v>
      </c>
      <c r="C24" s="34">
        <v>103702</v>
      </c>
      <c r="D24" s="34">
        <v>50234.44</v>
      </c>
      <c r="E24" s="13">
        <f t="shared" si="6"/>
        <v>48.441148676013967</v>
      </c>
    </row>
    <row r="25" spans="1:50" x14ac:dyDescent="0.25">
      <c r="A25" s="32">
        <v>3132</v>
      </c>
      <c r="B25" s="33" t="s">
        <v>87</v>
      </c>
      <c r="C25" s="34">
        <v>611882</v>
      </c>
      <c r="D25" s="34">
        <v>241973.53</v>
      </c>
      <c r="E25" s="13">
        <f t="shared" si="6"/>
        <v>39.545783337310134</v>
      </c>
    </row>
    <row r="26" spans="1:50" s="38" customFormat="1" x14ac:dyDescent="0.25">
      <c r="A26" s="35">
        <v>3211</v>
      </c>
      <c r="B26" s="36" t="s">
        <v>93</v>
      </c>
      <c r="C26" s="37">
        <v>11000</v>
      </c>
      <c r="D26" s="37">
        <v>3384.71</v>
      </c>
      <c r="E26" s="13">
        <f t="shared" si="6"/>
        <v>30.770090909090907</v>
      </c>
    </row>
    <row r="27" spans="1:50" x14ac:dyDescent="0.25">
      <c r="A27" s="32">
        <v>3212</v>
      </c>
      <c r="B27" s="33" t="s">
        <v>95</v>
      </c>
      <c r="C27" s="34">
        <v>54771</v>
      </c>
      <c r="D27" s="34">
        <v>24339.95</v>
      </c>
      <c r="E27" s="13">
        <f t="shared" si="6"/>
        <v>44.43948439867814</v>
      </c>
    </row>
    <row r="28" spans="1:50" x14ac:dyDescent="0.25">
      <c r="A28" s="32">
        <v>3213</v>
      </c>
      <c r="B28" s="33" t="s">
        <v>97</v>
      </c>
      <c r="C28" s="34">
        <v>7000</v>
      </c>
      <c r="D28" s="34">
        <v>1514.11</v>
      </c>
      <c r="E28" s="13">
        <f t="shared" si="6"/>
        <v>21.630142857142857</v>
      </c>
    </row>
    <row r="29" spans="1:50" x14ac:dyDescent="0.25">
      <c r="A29" s="32">
        <v>3221</v>
      </c>
      <c r="B29" s="33" t="s">
        <v>103</v>
      </c>
      <c r="C29" s="34"/>
      <c r="D29" s="34">
        <v>7390.27</v>
      </c>
      <c r="E29" s="13">
        <v>0</v>
      </c>
    </row>
    <row r="30" spans="1:50" x14ac:dyDescent="0.25">
      <c r="A30" s="32">
        <v>3222</v>
      </c>
      <c r="B30" s="33" t="s">
        <v>592</v>
      </c>
      <c r="C30" s="34">
        <v>26066</v>
      </c>
      <c r="D30" s="34">
        <v>6741.23</v>
      </c>
      <c r="E30" s="13">
        <f t="shared" si="6"/>
        <v>25.86215759993862</v>
      </c>
    </row>
    <row r="31" spans="1:50" x14ac:dyDescent="0.25">
      <c r="A31" s="32">
        <v>3223</v>
      </c>
      <c r="B31" s="33" t="s">
        <v>105</v>
      </c>
      <c r="C31" s="34">
        <v>92800</v>
      </c>
      <c r="D31" s="34">
        <v>55205.98</v>
      </c>
      <c r="E31" s="13">
        <f t="shared" si="6"/>
        <v>59.4892025862069</v>
      </c>
    </row>
    <row r="32" spans="1:50" x14ac:dyDescent="0.25">
      <c r="A32" s="32">
        <v>3224</v>
      </c>
      <c r="B32" s="33" t="s">
        <v>107</v>
      </c>
      <c r="C32" s="34">
        <v>10000</v>
      </c>
      <c r="D32" s="34">
        <v>626.47</v>
      </c>
      <c r="E32" s="13">
        <f t="shared" si="6"/>
        <v>6.2647000000000013</v>
      </c>
    </row>
    <row r="33" spans="1:5" x14ac:dyDescent="0.25">
      <c r="A33" s="32">
        <v>3225</v>
      </c>
      <c r="B33" s="33" t="s">
        <v>109</v>
      </c>
      <c r="C33" s="34">
        <v>0</v>
      </c>
      <c r="D33" s="34">
        <v>463.75</v>
      </c>
      <c r="E33" s="13">
        <v>0</v>
      </c>
    </row>
    <row r="34" spans="1:5" x14ac:dyDescent="0.25">
      <c r="A34" s="32">
        <v>3227</v>
      </c>
      <c r="B34" s="33" t="s">
        <v>111</v>
      </c>
      <c r="C34" s="34">
        <v>0</v>
      </c>
      <c r="D34" s="34">
        <v>31</v>
      </c>
      <c r="E34" s="13">
        <v>0</v>
      </c>
    </row>
    <row r="35" spans="1:5" x14ac:dyDescent="0.25">
      <c r="A35" s="32">
        <v>3231</v>
      </c>
      <c r="B35" s="33" t="s">
        <v>115</v>
      </c>
      <c r="C35" s="34">
        <v>11000</v>
      </c>
      <c r="D35" s="34">
        <v>3680.28</v>
      </c>
      <c r="E35" s="13">
        <f t="shared" si="6"/>
        <v>33.457090909090908</v>
      </c>
    </row>
    <row r="36" spans="1:5" x14ac:dyDescent="0.25">
      <c r="A36" s="32">
        <v>3232</v>
      </c>
      <c r="B36" s="33" t="s">
        <v>117</v>
      </c>
      <c r="C36" s="34">
        <v>80000</v>
      </c>
      <c r="D36" s="34">
        <v>24951.56</v>
      </c>
      <c r="E36" s="13">
        <f t="shared" si="6"/>
        <v>31.189450000000001</v>
      </c>
    </row>
    <row r="37" spans="1:5" x14ac:dyDescent="0.25">
      <c r="A37" s="32">
        <v>3233</v>
      </c>
      <c r="B37" s="33" t="s">
        <v>119</v>
      </c>
      <c r="C37" s="34">
        <v>5000</v>
      </c>
      <c r="D37" s="34">
        <v>817.5</v>
      </c>
      <c r="E37" s="13">
        <f t="shared" si="6"/>
        <v>16.350000000000001</v>
      </c>
    </row>
    <row r="38" spans="1:5" x14ac:dyDescent="0.25">
      <c r="A38" s="32">
        <v>3234</v>
      </c>
      <c r="B38" s="33" t="s">
        <v>121</v>
      </c>
      <c r="C38" s="34">
        <v>0</v>
      </c>
      <c r="D38" s="34">
        <v>9207.2099999999991</v>
      </c>
      <c r="E38" s="13">
        <v>0</v>
      </c>
    </row>
    <row r="39" spans="1:5" x14ac:dyDescent="0.25">
      <c r="A39" s="32">
        <v>3235</v>
      </c>
      <c r="B39" s="33" t="s">
        <v>123</v>
      </c>
      <c r="C39" s="34">
        <v>0</v>
      </c>
      <c r="D39" s="34">
        <v>6235.83</v>
      </c>
      <c r="E39" s="13">
        <v>0</v>
      </c>
    </row>
    <row r="40" spans="1:5" x14ac:dyDescent="0.25">
      <c r="A40" s="32">
        <v>3236</v>
      </c>
      <c r="B40" s="33" t="s">
        <v>125</v>
      </c>
      <c r="C40" s="34">
        <v>7000</v>
      </c>
      <c r="D40" s="34"/>
      <c r="E40" s="13">
        <f t="shared" si="6"/>
        <v>0</v>
      </c>
    </row>
    <row r="41" spans="1:5" x14ac:dyDescent="0.25">
      <c r="A41" s="32">
        <v>3237</v>
      </c>
      <c r="B41" s="33" t="s">
        <v>127</v>
      </c>
      <c r="C41" s="34">
        <v>14250</v>
      </c>
      <c r="D41" s="34">
        <v>4499.3</v>
      </c>
      <c r="E41" s="13">
        <f t="shared" si="6"/>
        <v>31.574035087719299</v>
      </c>
    </row>
    <row r="42" spans="1:5" x14ac:dyDescent="0.25">
      <c r="A42" s="32">
        <v>3238</v>
      </c>
      <c r="B42" s="33" t="s">
        <v>129</v>
      </c>
      <c r="C42" s="34">
        <v>22089</v>
      </c>
      <c r="D42" s="34">
        <v>1112.8499999999999</v>
      </c>
      <c r="E42" s="13"/>
    </row>
    <row r="43" spans="1:5" x14ac:dyDescent="0.25">
      <c r="A43" s="32">
        <v>3239</v>
      </c>
      <c r="B43" s="33" t="s">
        <v>131</v>
      </c>
      <c r="C43" s="34">
        <v>13248</v>
      </c>
      <c r="D43" s="34">
        <v>16812.439999999999</v>
      </c>
      <c r="E43" s="13">
        <f t="shared" si="6"/>
        <v>126.90549516908212</v>
      </c>
    </row>
    <row r="44" spans="1:5" x14ac:dyDescent="0.25">
      <c r="A44" s="32">
        <v>3241</v>
      </c>
      <c r="B44" s="33" t="s">
        <v>133</v>
      </c>
      <c r="C44" s="34">
        <v>6500</v>
      </c>
      <c r="D44" s="34">
        <v>1913.74</v>
      </c>
      <c r="E44" s="13">
        <f t="shared" si="6"/>
        <v>29.442153846153847</v>
      </c>
    </row>
    <row r="45" spans="1:5" x14ac:dyDescent="0.25">
      <c r="A45" s="32">
        <v>3292</v>
      </c>
      <c r="B45" s="33" t="s">
        <v>140</v>
      </c>
      <c r="C45" s="34"/>
      <c r="D45" s="34"/>
      <c r="E45" s="13">
        <v>0</v>
      </c>
    </row>
    <row r="46" spans="1:5" x14ac:dyDescent="0.25">
      <c r="A46" s="32">
        <v>3293</v>
      </c>
      <c r="B46" s="33" t="s">
        <v>142</v>
      </c>
      <c r="C46" s="34">
        <v>1654</v>
      </c>
      <c r="D46" s="34">
        <v>1094.51</v>
      </c>
      <c r="E46" s="13"/>
    </row>
    <row r="47" spans="1:5" x14ac:dyDescent="0.25">
      <c r="A47" s="32">
        <v>3294</v>
      </c>
      <c r="B47" s="33" t="s">
        <v>144</v>
      </c>
      <c r="C47" s="34">
        <v>827</v>
      </c>
      <c r="D47" s="34">
        <v>350</v>
      </c>
      <c r="E47" s="13">
        <f t="shared" si="6"/>
        <v>42.321644498186217</v>
      </c>
    </row>
    <row r="48" spans="1:5" x14ac:dyDescent="0.25">
      <c r="A48" s="32">
        <v>3295</v>
      </c>
      <c r="B48" s="33" t="s">
        <v>146</v>
      </c>
      <c r="C48" s="34">
        <v>2328</v>
      </c>
      <c r="D48" s="34"/>
      <c r="E48" s="13">
        <f t="shared" si="6"/>
        <v>0</v>
      </c>
    </row>
    <row r="49" spans="1:5" x14ac:dyDescent="0.25">
      <c r="A49" s="32">
        <v>3299</v>
      </c>
      <c r="B49" s="33" t="s">
        <v>136</v>
      </c>
      <c r="C49" s="34">
        <v>7000</v>
      </c>
      <c r="D49" s="34">
        <v>2033.75</v>
      </c>
      <c r="E49" s="13"/>
    </row>
    <row r="50" spans="1:5" x14ac:dyDescent="0.25">
      <c r="A50" s="32">
        <v>3431</v>
      </c>
      <c r="B50" s="33" t="s">
        <v>155</v>
      </c>
      <c r="C50" s="34"/>
      <c r="D50" s="34">
        <v>66</v>
      </c>
      <c r="E50" s="13">
        <v>0</v>
      </c>
    </row>
    <row r="51" spans="1:5" s="38" customFormat="1" x14ac:dyDescent="0.25">
      <c r="A51" s="35">
        <v>3432</v>
      </c>
      <c r="B51" s="36" t="s">
        <v>375</v>
      </c>
      <c r="C51" s="37"/>
      <c r="D51" s="37"/>
      <c r="E51" s="13">
        <v>0</v>
      </c>
    </row>
    <row r="52" spans="1:5" x14ac:dyDescent="0.25">
      <c r="A52" s="35">
        <v>3433</v>
      </c>
      <c r="B52" s="39" t="s">
        <v>377</v>
      </c>
      <c r="C52" s="40"/>
      <c r="D52" s="40"/>
      <c r="E52" s="13">
        <v>0</v>
      </c>
    </row>
    <row r="53" spans="1:5" x14ac:dyDescent="0.25">
      <c r="A53" s="32">
        <v>3434</v>
      </c>
      <c r="B53" s="33" t="s">
        <v>379</v>
      </c>
      <c r="C53" s="34"/>
      <c r="D53" s="34"/>
      <c r="E53" s="13">
        <v>0</v>
      </c>
    </row>
    <row r="54" spans="1:5" x14ac:dyDescent="0.25">
      <c r="A54" s="32">
        <v>3721</v>
      </c>
      <c r="B54" s="33" t="s">
        <v>198</v>
      </c>
      <c r="C54" s="34"/>
      <c r="D54" s="34"/>
      <c r="E54" s="13">
        <v>0</v>
      </c>
    </row>
    <row r="55" spans="1:5" x14ac:dyDescent="0.25">
      <c r="A55" s="32">
        <v>3811</v>
      </c>
      <c r="B55" s="41" t="s">
        <v>204</v>
      </c>
      <c r="C55" s="42"/>
      <c r="D55" s="42"/>
      <c r="E55" s="13">
        <v>0</v>
      </c>
    </row>
    <row r="56" spans="1:5" s="45" customFormat="1" x14ac:dyDescent="0.25">
      <c r="A56" s="43">
        <v>4</v>
      </c>
      <c r="B56" s="44" t="s">
        <v>217</v>
      </c>
      <c r="C56" s="72">
        <f>SUM(C57:C68)</f>
        <v>38077</v>
      </c>
      <c r="D56" s="72">
        <f t="shared" ref="D56" si="7">SUM(D57:D68)</f>
        <v>33485.81</v>
      </c>
      <c r="E56" s="13">
        <f t="shared" si="6"/>
        <v>87.942353651810805</v>
      </c>
    </row>
    <row r="57" spans="1:5" x14ac:dyDescent="0.25">
      <c r="A57" s="32">
        <v>4123</v>
      </c>
      <c r="B57" s="33" t="s">
        <v>222</v>
      </c>
      <c r="C57" s="34"/>
      <c r="D57" s="34"/>
      <c r="E57" s="13">
        <v>0</v>
      </c>
    </row>
    <row r="58" spans="1:5" x14ac:dyDescent="0.25">
      <c r="A58" s="32">
        <v>4212</v>
      </c>
      <c r="B58" s="33" t="s">
        <v>228</v>
      </c>
      <c r="C58" s="34"/>
      <c r="D58" s="34"/>
      <c r="E58" s="13">
        <v>0</v>
      </c>
    </row>
    <row r="59" spans="1:5" x14ac:dyDescent="0.25">
      <c r="A59" s="32">
        <v>4221</v>
      </c>
      <c r="B59" s="33" t="s">
        <v>232</v>
      </c>
      <c r="C59" s="34"/>
      <c r="D59" s="34">
        <v>9747.5</v>
      </c>
      <c r="E59" s="13"/>
    </row>
    <row r="60" spans="1:5" x14ac:dyDescent="0.25">
      <c r="A60" s="32">
        <v>4222</v>
      </c>
      <c r="B60" s="33" t="s">
        <v>422</v>
      </c>
      <c r="C60" s="34"/>
      <c r="D60" s="34"/>
      <c r="E60" s="13">
        <v>0</v>
      </c>
    </row>
    <row r="61" spans="1:5" x14ac:dyDescent="0.25">
      <c r="A61" s="32">
        <v>4223</v>
      </c>
      <c r="B61" s="33" t="s">
        <v>424</v>
      </c>
      <c r="C61" s="34"/>
      <c r="D61" s="34">
        <v>204.15</v>
      </c>
      <c r="E61" s="13"/>
    </row>
    <row r="62" spans="1:5" x14ac:dyDescent="0.25">
      <c r="A62" s="32">
        <v>4224</v>
      </c>
      <c r="B62" s="33" t="s">
        <v>234</v>
      </c>
      <c r="C62" s="34">
        <v>38077</v>
      </c>
      <c r="D62" s="34">
        <v>13453.25</v>
      </c>
      <c r="E62" s="13">
        <f t="shared" si="6"/>
        <v>35.331696299603436</v>
      </c>
    </row>
    <row r="63" spans="1:5" x14ac:dyDescent="0.25">
      <c r="A63" s="32">
        <v>4225</v>
      </c>
      <c r="B63" s="33" t="s">
        <v>426</v>
      </c>
      <c r="C63" s="34"/>
      <c r="D63" s="34"/>
      <c r="E63" s="13">
        <v>0</v>
      </c>
    </row>
    <row r="64" spans="1:5" x14ac:dyDescent="0.25">
      <c r="A64" s="32">
        <v>4227</v>
      </c>
      <c r="B64" s="33" t="s">
        <v>347</v>
      </c>
      <c r="C64" s="34"/>
      <c r="D64" s="34">
        <v>10080.91</v>
      </c>
      <c r="E64" s="13">
        <v>0</v>
      </c>
    </row>
    <row r="65" spans="1:42" x14ac:dyDescent="0.25">
      <c r="A65" s="32">
        <v>4241</v>
      </c>
      <c r="B65" s="33" t="s">
        <v>436</v>
      </c>
      <c r="C65" s="34"/>
      <c r="D65" s="34"/>
      <c r="E65" s="13">
        <v>0</v>
      </c>
    </row>
    <row r="66" spans="1:42" x14ac:dyDescent="0.25">
      <c r="A66" s="32">
        <v>4262</v>
      </c>
      <c r="B66" s="33" t="s">
        <v>238</v>
      </c>
      <c r="C66" s="34"/>
      <c r="D66" s="34"/>
      <c r="E66" s="13">
        <v>0</v>
      </c>
    </row>
    <row r="67" spans="1:42" x14ac:dyDescent="0.25">
      <c r="A67" s="32">
        <v>4312</v>
      </c>
      <c r="B67" s="33" t="s">
        <v>454</v>
      </c>
      <c r="C67" s="34"/>
      <c r="D67" s="34"/>
      <c r="E67" s="13">
        <v>0</v>
      </c>
    </row>
    <row r="68" spans="1:42" x14ac:dyDescent="0.25">
      <c r="A68" s="32">
        <v>4511</v>
      </c>
      <c r="B68" s="33" t="s">
        <v>242</v>
      </c>
      <c r="C68" s="34"/>
      <c r="D68" s="34"/>
      <c r="E68" s="13">
        <v>0</v>
      </c>
    </row>
    <row r="69" spans="1:42" x14ac:dyDescent="0.25">
      <c r="A69" s="46" t="s">
        <v>587</v>
      </c>
      <c r="B69" s="47" t="s">
        <v>588</v>
      </c>
      <c r="C69" s="48">
        <f>C70+C137+C188+C239+C251+C302</f>
        <v>1396816</v>
      </c>
      <c r="D69" s="48">
        <f>D70+D121+D126+D137+D188+D239+D251</f>
        <v>750076.61999999988</v>
      </c>
      <c r="E69" s="13">
        <f t="shared" si="6"/>
        <v>53.699028361645333</v>
      </c>
    </row>
    <row r="70" spans="1:42" s="27" customFormat="1" x14ac:dyDescent="0.25">
      <c r="A70" s="49" t="s">
        <v>579</v>
      </c>
      <c r="B70" s="50" t="s">
        <v>580</v>
      </c>
      <c r="C70" s="51">
        <f t="shared" ref="C70:D70" si="8">C71+C108</f>
        <v>434669</v>
      </c>
      <c r="D70" s="51">
        <f t="shared" si="8"/>
        <v>256447.83000000002</v>
      </c>
      <c r="E70" s="13">
        <f t="shared" si="6"/>
        <v>58.998417186410812</v>
      </c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</row>
    <row r="71" spans="1:42" s="45" customFormat="1" x14ac:dyDescent="0.25">
      <c r="A71" s="52">
        <v>3</v>
      </c>
      <c r="B71" s="53" t="s">
        <v>72</v>
      </c>
      <c r="C71" s="30">
        <f>SUM(C72:C106)</f>
        <v>434669</v>
      </c>
      <c r="D71" s="30">
        <f>SUM(D72:D106)</f>
        <v>251897.83000000002</v>
      </c>
      <c r="E71" s="13">
        <f t="shared" si="6"/>
        <v>57.951643664489538</v>
      </c>
    </row>
    <row r="72" spans="1:42" x14ac:dyDescent="0.25">
      <c r="A72" s="32">
        <v>3111</v>
      </c>
      <c r="B72" s="54" t="s">
        <v>78</v>
      </c>
      <c r="C72" s="55">
        <v>117519</v>
      </c>
      <c r="D72" s="55">
        <v>35193.660000000003</v>
      </c>
      <c r="E72" s="13"/>
    </row>
    <row r="73" spans="1:42" x14ac:dyDescent="0.25">
      <c r="A73" s="32">
        <v>3113</v>
      </c>
      <c r="B73" s="54" t="s">
        <v>80</v>
      </c>
      <c r="C73" s="55"/>
      <c r="D73" s="55"/>
      <c r="E73" s="13">
        <v>0</v>
      </c>
    </row>
    <row r="74" spans="1:42" x14ac:dyDescent="0.25">
      <c r="A74" s="32">
        <v>3114</v>
      </c>
      <c r="B74" s="54" t="s">
        <v>361</v>
      </c>
      <c r="C74" s="55"/>
      <c r="D74" s="55"/>
      <c r="E74" s="13">
        <v>0</v>
      </c>
    </row>
    <row r="75" spans="1:42" x14ac:dyDescent="0.25">
      <c r="A75" s="32">
        <v>3121</v>
      </c>
      <c r="B75" s="54" t="s">
        <v>82</v>
      </c>
      <c r="C75" s="55"/>
      <c r="D75" s="55">
        <v>700</v>
      </c>
      <c r="E75" s="13">
        <v>0</v>
      </c>
    </row>
    <row r="76" spans="1:42" x14ac:dyDescent="0.25">
      <c r="A76" s="32">
        <v>3132</v>
      </c>
      <c r="B76" s="54" t="s">
        <v>87</v>
      </c>
      <c r="C76" s="55">
        <v>19391</v>
      </c>
      <c r="D76" s="55">
        <v>5806.99</v>
      </c>
      <c r="E76" s="13">
        <f t="shared" si="6"/>
        <v>29.946831004074053</v>
      </c>
    </row>
    <row r="77" spans="1:42" x14ac:dyDescent="0.25">
      <c r="A77" s="35">
        <v>3211</v>
      </c>
      <c r="B77" s="54" t="s">
        <v>93</v>
      </c>
      <c r="C77" s="55">
        <v>15769</v>
      </c>
      <c r="D77" s="55">
        <v>5347.23</v>
      </c>
      <c r="E77" s="13">
        <f t="shared" si="6"/>
        <v>33.909759655019336</v>
      </c>
    </row>
    <row r="78" spans="1:42" x14ac:dyDescent="0.25">
      <c r="A78" s="32">
        <v>3212</v>
      </c>
      <c r="B78" s="54" t="s">
        <v>95</v>
      </c>
      <c r="C78" s="55">
        <v>3990</v>
      </c>
      <c r="D78" s="55">
        <v>433.05</v>
      </c>
      <c r="E78" s="13">
        <f t="shared" si="6"/>
        <v>10.853383458646617</v>
      </c>
    </row>
    <row r="79" spans="1:42" x14ac:dyDescent="0.25">
      <c r="A79" s="32">
        <v>3213</v>
      </c>
      <c r="B79" s="54" t="s">
        <v>97</v>
      </c>
      <c r="C79" s="55">
        <v>5000</v>
      </c>
      <c r="D79" s="55">
        <v>2420</v>
      </c>
      <c r="E79" s="13">
        <f t="shared" si="6"/>
        <v>48.4</v>
      </c>
    </row>
    <row r="80" spans="1:42" x14ac:dyDescent="0.25">
      <c r="A80" s="32">
        <v>3221</v>
      </c>
      <c r="B80" s="54" t="s">
        <v>103</v>
      </c>
      <c r="C80" s="55"/>
      <c r="D80" s="55">
        <v>316.64999999999998</v>
      </c>
      <c r="E80" s="13">
        <v>0</v>
      </c>
    </row>
    <row r="81" spans="1:5" x14ac:dyDescent="0.25">
      <c r="A81" s="32">
        <v>3222</v>
      </c>
      <c r="B81" s="54" t="s">
        <v>592</v>
      </c>
      <c r="C81" s="55">
        <v>15000</v>
      </c>
      <c r="D81" s="55">
        <v>16738.509999999998</v>
      </c>
      <c r="E81" s="13"/>
    </row>
    <row r="82" spans="1:5" x14ac:dyDescent="0.25">
      <c r="A82" s="32">
        <v>3223</v>
      </c>
      <c r="B82" s="54" t="s">
        <v>105</v>
      </c>
      <c r="C82" s="55"/>
      <c r="D82" s="55"/>
      <c r="E82" s="13">
        <v>0</v>
      </c>
    </row>
    <row r="83" spans="1:5" x14ac:dyDescent="0.25">
      <c r="A83" s="32">
        <v>3224</v>
      </c>
      <c r="B83" s="54" t="s">
        <v>107</v>
      </c>
      <c r="C83" s="55"/>
      <c r="D83" s="55">
        <v>514.70000000000005</v>
      </c>
      <c r="E83" s="13">
        <v>0</v>
      </c>
    </row>
    <row r="84" spans="1:5" x14ac:dyDescent="0.25">
      <c r="A84" s="32">
        <v>3225</v>
      </c>
      <c r="B84" s="54" t="s">
        <v>109</v>
      </c>
      <c r="C84" s="55"/>
      <c r="D84" s="55"/>
      <c r="E84" s="13">
        <v>0</v>
      </c>
    </row>
    <row r="85" spans="1:5" x14ac:dyDescent="0.25">
      <c r="A85" s="32">
        <v>3227</v>
      </c>
      <c r="B85" s="54" t="s">
        <v>111</v>
      </c>
      <c r="C85" s="55"/>
      <c r="D85" s="55">
        <v>425</v>
      </c>
      <c r="E85" s="13">
        <v>0</v>
      </c>
    </row>
    <row r="86" spans="1:5" x14ac:dyDescent="0.25">
      <c r="A86" s="32">
        <v>3231</v>
      </c>
      <c r="B86" s="54" t="s">
        <v>115</v>
      </c>
      <c r="C86" s="55"/>
      <c r="D86" s="55"/>
      <c r="E86" s="13">
        <v>0</v>
      </c>
    </row>
    <row r="87" spans="1:5" x14ac:dyDescent="0.25">
      <c r="A87" s="32">
        <v>3232</v>
      </c>
      <c r="B87" s="54" t="s">
        <v>117</v>
      </c>
      <c r="C87" s="55"/>
      <c r="D87" s="55"/>
      <c r="E87" s="13">
        <v>0</v>
      </c>
    </row>
    <row r="88" spans="1:5" x14ac:dyDescent="0.25">
      <c r="A88" s="32">
        <v>3233</v>
      </c>
      <c r="B88" s="54" t="s">
        <v>119</v>
      </c>
      <c r="C88" s="55"/>
      <c r="D88" s="55">
        <v>8953.32</v>
      </c>
      <c r="E88" s="13">
        <v>0</v>
      </c>
    </row>
    <row r="89" spans="1:5" x14ac:dyDescent="0.25">
      <c r="A89" s="32">
        <v>3234</v>
      </c>
      <c r="B89" s="54" t="s">
        <v>121</v>
      </c>
      <c r="C89" s="55"/>
      <c r="D89" s="55"/>
      <c r="E89" s="13">
        <v>0</v>
      </c>
    </row>
    <row r="90" spans="1:5" x14ac:dyDescent="0.25">
      <c r="A90" s="32">
        <v>3235</v>
      </c>
      <c r="B90" s="54" t="s">
        <v>123</v>
      </c>
      <c r="C90" s="55"/>
      <c r="D90" s="55"/>
      <c r="E90" s="13">
        <v>0</v>
      </c>
    </row>
    <row r="91" spans="1:5" x14ac:dyDescent="0.25">
      <c r="A91" s="32">
        <v>3236</v>
      </c>
      <c r="B91" s="54" t="s">
        <v>125</v>
      </c>
      <c r="C91" s="55"/>
      <c r="D91" s="55"/>
      <c r="E91" s="13">
        <v>0</v>
      </c>
    </row>
    <row r="92" spans="1:5" x14ac:dyDescent="0.25">
      <c r="A92" s="32">
        <v>3237</v>
      </c>
      <c r="B92" s="54" t="s">
        <v>127</v>
      </c>
      <c r="C92" s="55"/>
      <c r="D92" s="55">
        <v>15000</v>
      </c>
      <c r="E92" s="13">
        <v>0</v>
      </c>
    </row>
    <row r="93" spans="1:5" x14ac:dyDescent="0.25">
      <c r="A93" s="32">
        <v>3238</v>
      </c>
      <c r="B93" s="54" t="s">
        <v>129</v>
      </c>
      <c r="C93" s="55"/>
      <c r="D93" s="55"/>
      <c r="E93" s="13">
        <v>0</v>
      </c>
    </row>
    <row r="94" spans="1:5" x14ac:dyDescent="0.25">
      <c r="A94" s="32">
        <v>3239</v>
      </c>
      <c r="B94" s="54" t="s">
        <v>131</v>
      </c>
      <c r="C94" s="55">
        <v>5000</v>
      </c>
      <c r="D94" s="55">
        <v>375.63</v>
      </c>
      <c r="E94" s="13">
        <f t="shared" ref="E85:E164" si="9">+D94/C94*100</f>
        <v>7.5125999999999999</v>
      </c>
    </row>
    <row r="95" spans="1:5" x14ac:dyDescent="0.25">
      <c r="A95" s="32">
        <v>3241</v>
      </c>
      <c r="B95" s="54" t="s">
        <v>133</v>
      </c>
      <c r="C95" s="55"/>
      <c r="D95" s="55">
        <v>1627.88</v>
      </c>
      <c r="E95" s="13">
        <v>0</v>
      </c>
    </row>
    <row r="96" spans="1:5" x14ac:dyDescent="0.25">
      <c r="A96" s="32">
        <v>3292</v>
      </c>
      <c r="B96" s="54" t="s">
        <v>140</v>
      </c>
      <c r="C96" s="55"/>
      <c r="D96" s="55"/>
      <c r="E96" s="13">
        <v>0</v>
      </c>
    </row>
    <row r="97" spans="1:5" x14ac:dyDescent="0.25">
      <c r="A97" s="32">
        <v>3293</v>
      </c>
      <c r="B97" s="54" t="s">
        <v>142</v>
      </c>
      <c r="C97" s="55"/>
      <c r="D97" s="55">
        <v>0</v>
      </c>
      <c r="E97" s="13">
        <v>0</v>
      </c>
    </row>
    <row r="98" spans="1:5" x14ac:dyDescent="0.25">
      <c r="A98" s="32">
        <v>3294</v>
      </c>
      <c r="B98" s="54" t="s">
        <v>144</v>
      </c>
      <c r="C98" s="55"/>
      <c r="D98" s="55"/>
      <c r="E98" s="13">
        <v>0</v>
      </c>
    </row>
    <row r="99" spans="1:5" x14ac:dyDescent="0.25">
      <c r="A99" s="32">
        <v>3295</v>
      </c>
      <c r="B99" s="54" t="s">
        <v>146</v>
      </c>
      <c r="C99" s="55"/>
      <c r="D99" s="55"/>
      <c r="E99" s="13">
        <v>0</v>
      </c>
    </row>
    <row r="100" spans="1:5" x14ac:dyDescent="0.25">
      <c r="A100" s="32">
        <v>3299</v>
      </c>
      <c r="B100" s="54" t="s">
        <v>136</v>
      </c>
      <c r="C100" s="55">
        <v>3000</v>
      </c>
      <c r="D100" s="55">
        <v>49078.05</v>
      </c>
      <c r="E100" s="13">
        <f t="shared" si="9"/>
        <v>1635.9350000000002</v>
      </c>
    </row>
    <row r="101" spans="1:5" x14ac:dyDescent="0.25">
      <c r="A101" s="32">
        <v>3431</v>
      </c>
      <c r="B101" s="54" t="s">
        <v>155</v>
      </c>
      <c r="C101" s="55"/>
      <c r="D101" s="55">
        <v>134.30000000000001</v>
      </c>
      <c r="E101" s="13">
        <v>0</v>
      </c>
    </row>
    <row r="102" spans="1:5" x14ac:dyDescent="0.25">
      <c r="A102" s="35">
        <v>3432</v>
      </c>
      <c r="B102" s="54" t="s">
        <v>375</v>
      </c>
      <c r="C102" s="55"/>
      <c r="D102" s="55"/>
      <c r="E102" s="13">
        <v>0</v>
      </c>
    </row>
    <row r="103" spans="1:5" x14ac:dyDescent="0.25">
      <c r="A103" s="35">
        <v>3433</v>
      </c>
      <c r="B103" s="54" t="s">
        <v>377</v>
      </c>
      <c r="C103" s="55"/>
      <c r="D103" s="55"/>
      <c r="E103" s="13">
        <v>0</v>
      </c>
    </row>
    <row r="104" spans="1:5" x14ac:dyDescent="0.25">
      <c r="A104" s="32">
        <v>3434</v>
      </c>
      <c r="B104" s="54" t="s">
        <v>379</v>
      </c>
      <c r="C104" s="55"/>
      <c r="D104" s="55"/>
      <c r="E104" s="13">
        <v>0</v>
      </c>
    </row>
    <row r="105" spans="1:5" x14ac:dyDescent="0.25">
      <c r="A105" s="32">
        <v>3721</v>
      </c>
      <c r="B105" s="54" t="s">
        <v>198</v>
      </c>
      <c r="C105" s="55">
        <v>250000</v>
      </c>
      <c r="D105" s="55">
        <v>108832.86</v>
      </c>
      <c r="E105" s="13">
        <f t="shared" si="9"/>
        <v>43.533144</v>
      </c>
    </row>
    <row r="106" spans="1:5" x14ac:dyDescent="0.25">
      <c r="A106" s="32">
        <v>3722</v>
      </c>
      <c r="B106" s="54" t="s">
        <v>398</v>
      </c>
      <c r="C106" s="55"/>
      <c r="D106" s="55"/>
      <c r="E106" s="13">
        <v>0</v>
      </c>
    </row>
    <row r="107" spans="1:5" x14ac:dyDescent="0.25">
      <c r="A107" s="32">
        <v>3811</v>
      </c>
      <c r="B107" s="54" t="s">
        <v>204</v>
      </c>
      <c r="C107" s="55"/>
      <c r="D107" s="55"/>
      <c r="E107" s="13">
        <v>0</v>
      </c>
    </row>
    <row r="108" spans="1:5" s="45" customFormat="1" x14ac:dyDescent="0.25">
      <c r="A108" s="56">
        <v>4</v>
      </c>
      <c r="B108" s="53" t="s">
        <v>217</v>
      </c>
      <c r="C108" s="57">
        <f>SUM(C109:C120)</f>
        <v>0</v>
      </c>
      <c r="D108" s="55">
        <f t="shared" ref="D108" si="10">SUM(D109:D120)</f>
        <v>4550</v>
      </c>
      <c r="E108" s="13">
        <v>0</v>
      </c>
    </row>
    <row r="109" spans="1:5" x14ac:dyDescent="0.25">
      <c r="A109" s="32">
        <v>4123</v>
      </c>
      <c r="B109" s="54" t="s">
        <v>222</v>
      </c>
      <c r="C109" s="55"/>
      <c r="D109" s="55"/>
      <c r="E109" s="13">
        <v>0</v>
      </c>
    </row>
    <row r="110" spans="1:5" x14ac:dyDescent="0.25">
      <c r="A110" s="32">
        <v>4212</v>
      </c>
      <c r="B110" s="54" t="s">
        <v>228</v>
      </c>
      <c r="C110" s="55"/>
      <c r="D110" s="55"/>
      <c r="E110" s="13">
        <v>0</v>
      </c>
    </row>
    <row r="111" spans="1:5" x14ac:dyDescent="0.25">
      <c r="A111" s="32">
        <v>4221</v>
      </c>
      <c r="B111" s="54" t="s">
        <v>232</v>
      </c>
      <c r="C111" s="55"/>
      <c r="D111" s="55">
        <v>4125</v>
      </c>
      <c r="E111" s="13">
        <v>0</v>
      </c>
    </row>
    <row r="112" spans="1:5" x14ac:dyDescent="0.25">
      <c r="A112" s="32">
        <v>4222</v>
      </c>
      <c r="B112" s="54" t="s">
        <v>422</v>
      </c>
      <c r="C112" s="55"/>
      <c r="D112" s="55"/>
      <c r="E112" s="13">
        <v>0</v>
      </c>
    </row>
    <row r="113" spans="1:5" x14ac:dyDescent="0.25">
      <c r="A113" s="32">
        <v>4223</v>
      </c>
      <c r="B113" s="54" t="s">
        <v>424</v>
      </c>
      <c r="C113" s="55"/>
      <c r="D113" s="55"/>
      <c r="E113" s="13">
        <v>0</v>
      </c>
    </row>
    <row r="114" spans="1:5" x14ac:dyDescent="0.25">
      <c r="A114" s="32">
        <v>4224</v>
      </c>
      <c r="B114" s="54" t="s">
        <v>234</v>
      </c>
      <c r="C114" s="55"/>
      <c r="D114" s="55"/>
      <c r="E114" s="13">
        <v>0</v>
      </c>
    </row>
    <row r="115" spans="1:5" x14ac:dyDescent="0.25">
      <c r="A115" s="32">
        <v>4225</v>
      </c>
      <c r="B115" s="54" t="s">
        <v>426</v>
      </c>
      <c r="C115" s="55"/>
      <c r="D115" s="55">
        <v>425</v>
      </c>
      <c r="E115" s="13">
        <v>0</v>
      </c>
    </row>
    <row r="116" spans="1:5" x14ac:dyDescent="0.25">
      <c r="A116" s="32">
        <v>4227</v>
      </c>
      <c r="B116" s="54" t="s">
        <v>347</v>
      </c>
      <c r="C116" s="55"/>
      <c r="D116" s="55"/>
      <c r="E116" s="13">
        <v>0</v>
      </c>
    </row>
    <row r="117" spans="1:5" x14ac:dyDescent="0.25">
      <c r="A117" s="32">
        <v>4241</v>
      </c>
      <c r="B117" s="54" t="s">
        <v>436</v>
      </c>
      <c r="C117" s="55"/>
      <c r="D117" s="55"/>
      <c r="E117" s="13">
        <v>0</v>
      </c>
    </row>
    <row r="118" spans="1:5" x14ac:dyDescent="0.25">
      <c r="A118" s="32">
        <v>4262</v>
      </c>
      <c r="B118" s="54" t="s">
        <v>238</v>
      </c>
      <c r="C118" s="55"/>
      <c r="D118" s="55"/>
      <c r="E118" s="13">
        <v>0</v>
      </c>
    </row>
    <row r="119" spans="1:5" x14ac:dyDescent="0.25">
      <c r="A119" s="32">
        <v>4312</v>
      </c>
      <c r="B119" s="54" t="s">
        <v>454</v>
      </c>
      <c r="C119" s="55"/>
      <c r="D119" s="55"/>
      <c r="E119" s="13">
        <v>0</v>
      </c>
    </row>
    <row r="120" spans="1:5" x14ac:dyDescent="0.25">
      <c r="A120" s="32">
        <v>4511</v>
      </c>
      <c r="B120" s="54" t="s">
        <v>242</v>
      </c>
      <c r="C120" s="55"/>
      <c r="D120" s="55"/>
      <c r="E120" s="13">
        <v>0</v>
      </c>
    </row>
    <row r="121" spans="1:5" x14ac:dyDescent="0.25">
      <c r="A121" s="49" t="s">
        <v>600</v>
      </c>
      <c r="B121" s="50" t="s">
        <v>602</v>
      </c>
      <c r="C121" s="51">
        <f>C122+C170</f>
        <v>0</v>
      </c>
      <c r="D121" s="51">
        <f>SUM(D122:D125)</f>
        <v>7007.93</v>
      </c>
      <c r="E121" s="13"/>
    </row>
    <row r="122" spans="1:5" x14ac:dyDescent="0.25">
      <c r="A122" s="32">
        <v>3221</v>
      </c>
      <c r="B122" s="54" t="s">
        <v>103</v>
      </c>
      <c r="C122" s="55"/>
      <c r="D122" s="55">
        <v>40.840000000000003</v>
      </c>
      <c r="E122" s="13"/>
    </row>
    <row r="123" spans="1:5" x14ac:dyDescent="0.25">
      <c r="A123" s="32">
        <v>3222</v>
      </c>
      <c r="B123" s="54" t="s">
        <v>592</v>
      </c>
      <c r="C123" s="55"/>
      <c r="D123" s="55">
        <v>4415.13</v>
      </c>
      <c r="E123" s="13"/>
    </row>
    <row r="124" spans="1:5" x14ac:dyDescent="0.25">
      <c r="A124" s="32">
        <v>3237</v>
      </c>
      <c r="B124" s="54" t="s">
        <v>127</v>
      </c>
      <c r="C124" s="55"/>
      <c r="D124" s="55">
        <v>1754.66</v>
      </c>
      <c r="E124" s="13"/>
    </row>
    <row r="125" spans="1:5" x14ac:dyDescent="0.25">
      <c r="A125" s="32">
        <v>3241</v>
      </c>
      <c r="B125" s="54" t="s">
        <v>133</v>
      </c>
      <c r="C125" s="55"/>
      <c r="D125" s="55">
        <v>797.3</v>
      </c>
      <c r="E125" s="13"/>
    </row>
    <row r="126" spans="1:5" x14ac:dyDescent="0.25">
      <c r="A126" s="49" t="s">
        <v>603</v>
      </c>
      <c r="B126" s="50" t="s">
        <v>606</v>
      </c>
      <c r="C126" s="51">
        <f>C127+C175</f>
        <v>0</v>
      </c>
      <c r="D126" s="51">
        <f>SUM(D127:D136)</f>
        <v>59102.350000000006</v>
      </c>
      <c r="E126" s="13"/>
    </row>
    <row r="127" spans="1:5" x14ac:dyDescent="0.25">
      <c r="A127" s="32">
        <v>3111</v>
      </c>
      <c r="B127" s="54" t="s">
        <v>78</v>
      </c>
      <c r="C127" s="55"/>
      <c r="D127" s="55">
        <v>28218.63</v>
      </c>
      <c r="E127" s="13"/>
    </row>
    <row r="128" spans="1:5" x14ac:dyDescent="0.25">
      <c r="A128" s="32">
        <v>3132</v>
      </c>
      <c r="B128" s="54" t="s">
        <v>87</v>
      </c>
      <c r="C128" s="55"/>
      <c r="D128" s="55">
        <v>4656.1000000000004</v>
      </c>
      <c r="E128" s="13"/>
    </row>
    <row r="129" spans="1:5" x14ac:dyDescent="0.25">
      <c r="A129" s="32">
        <v>3211</v>
      </c>
      <c r="B129" s="54" t="s">
        <v>93</v>
      </c>
      <c r="C129" s="55"/>
      <c r="D129" s="55">
        <v>2255.1</v>
      </c>
      <c r="E129" s="13"/>
    </row>
    <row r="130" spans="1:5" x14ac:dyDescent="0.25">
      <c r="A130" s="32">
        <v>3212</v>
      </c>
      <c r="B130" s="54" t="s">
        <v>95</v>
      </c>
      <c r="C130" s="55"/>
      <c r="D130" s="55">
        <v>762.94</v>
      </c>
      <c r="E130" s="13"/>
    </row>
    <row r="131" spans="1:5" x14ac:dyDescent="0.25">
      <c r="A131" s="32">
        <v>3213</v>
      </c>
      <c r="B131" s="54" t="s">
        <v>97</v>
      </c>
      <c r="C131" s="55"/>
      <c r="D131" s="55">
        <v>3089</v>
      </c>
      <c r="E131" s="13"/>
    </row>
    <row r="132" spans="1:5" x14ac:dyDescent="0.25">
      <c r="A132" s="32">
        <v>3222</v>
      </c>
      <c r="B132" s="54" t="s">
        <v>592</v>
      </c>
      <c r="C132" s="55"/>
      <c r="D132" s="55">
        <v>2778.61</v>
      </c>
      <c r="E132" s="13"/>
    </row>
    <row r="133" spans="1:5" x14ac:dyDescent="0.25">
      <c r="A133" s="32">
        <v>3237</v>
      </c>
      <c r="B133" s="54" t="s">
        <v>127</v>
      </c>
      <c r="C133" s="55"/>
      <c r="D133" s="55">
        <v>1666.67</v>
      </c>
      <c r="E133" s="13"/>
    </row>
    <row r="134" spans="1:5" x14ac:dyDescent="0.25">
      <c r="A134" s="32">
        <v>3239</v>
      </c>
      <c r="B134" s="54" t="s">
        <v>131</v>
      </c>
      <c r="C134" s="55"/>
      <c r="D134" s="55">
        <v>2275</v>
      </c>
      <c r="E134" s="13"/>
    </row>
    <row r="135" spans="1:5" x14ac:dyDescent="0.25">
      <c r="A135" s="32">
        <v>3293</v>
      </c>
      <c r="B135" s="54" t="s">
        <v>142</v>
      </c>
      <c r="C135" s="55"/>
      <c r="D135" s="55">
        <v>792.8</v>
      </c>
      <c r="E135" s="13"/>
    </row>
    <row r="136" spans="1:5" x14ac:dyDescent="0.25">
      <c r="A136" s="32">
        <v>4221</v>
      </c>
      <c r="B136" s="54" t="s">
        <v>232</v>
      </c>
      <c r="C136" s="55"/>
      <c r="D136" s="55">
        <v>12607.5</v>
      </c>
      <c r="E136" s="13"/>
    </row>
    <row r="137" spans="1:5" s="26" customFormat="1" x14ac:dyDescent="0.25">
      <c r="A137" s="49" t="s">
        <v>581</v>
      </c>
      <c r="B137" s="50" t="s">
        <v>52</v>
      </c>
      <c r="C137" s="51">
        <f>C138+C175</f>
        <v>87803</v>
      </c>
      <c r="D137" s="51">
        <f t="shared" ref="D137" si="11">D138+D175</f>
        <v>53459.44</v>
      </c>
      <c r="E137" s="13">
        <f t="shared" si="9"/>
        <v>60.885664498935121</v>
      </c>
    </row>
    <row r="138" spans="1:5" s="60" customFormat="1" x14ac:dyDescent="0.25">
      <c r="A138" s="58">
        <v>3</v>
      </c>
      <c r="B138" s="59" t="s">
        <v>72</v>
      </c>
      <c r="C138" s="57">
        <f>SUM(C139:C174)</f>
        <v>87803</v>
      </c>
      <c r="D138" s="57">
        <f t="shared" ref="D138" si="12">SUM(D139:D174)</f>
        <v>52714.44</v>
      </c>
      <c r="E138" s="13">
        <f t="shared" si="9"/>
        <v>60.037174128446637</v>
      </c>
    </row>
    <row r="139" spans="1:5" x14ac:dyDescent="0.25">
      <c r="A139" s="61">
        <v>3111</v>
      </c>
      <c r="B139" s="54" t="s">
        <v>78</v>
      </c>
      <c r="C139" s="55"/>
      <c r="D139" s="55"/>
      <c r="E139" s="13">
        <v>0</v>
      </c>
    </row>
    <row r="140" spans="1:5" x14ac:dyDescent="0.25">
      <c r="A140" s="61">
        <v>3113</v>
      </c>
      <c r="B140" s="54" t="s">
        <v>80</v>
      </c>
      <c r="C140" s="55"/>
      <c r="D140" s="55"/>
      <c r="E140" s="13">
        <v>0</v>
      </c>
    </row>
    <row r="141" spans="1:5" x14ac:dyDescent="0.25">
      <c r="A141" s="61">
        <v>3114</v>
      </c>
      <c r="B141" s="54" t="s">
        <v>361</v>
      </c>
      <c r="C141" s="55"/>
      <c r="D141" s="55"/>
      <c r="E141" s="13">
        <v>0</v>
      </c>
    </row>
    <row r="142" spans="1:5" x14ac:dyDescent="0.25">
      <c r="A142" s="61">
        <v>3121</v>
      </c>
      <c r="B142" s="54" t="s">
        <v>82</v>
      </c>
      <c r="C142" s="55"/>
      <c r="D142" s="55">
        <v>1961</v>
      </c>
      <c r="E142" s="13">
        <v>0</v>
      </c>
    </row>
    <row r="143" spans="1:5" x14ac:dyDescent="0.25">
      <c r="A143" s="61">
        <v>3132</v>
      </c>
      <c r="B143" s="54" t="s">
        <v>87</v>
      </c>
      <c r="C143" s="55"/>
      <c r="D143" s="55"/>
      <c r="E143" s="13">
        <v>0</v>
      </c>
    </row>
    <row r="144" spans="1:5" x14ac:dyDescent="0.25">
      <c r="A144" s="62">
        <v>3211</v>
      </c>
      <c r="B144" s="54" t="s">
        <v>93</v>
      </c>
      <c r="C144" s="55">
        <v>30000</v>
      </c>
      <c r="D144" s="55">
        <v>14392.83</v>
      </c>
      <c r="E144" s="13"/>
    </row>
    <row r="145" spans="1:5" x14ac:dyDescent="0.25">
      <c r="A145" s="61">
        <v>3212</v>
      </c>
      <c r="B145" s="54" t="s">
        <v>95</v>
      </c>
      <c r="C145" s="55"/>
      <c r="D145" s="55"/>
      <c r="E145" s="13">
        <v>0</v>
      </c>
    </row>
    <row r="146" spans="1:5" x14ac:dyDescent="0.25">
      <c r="A146" s="61">
        <v>3213</v>
      </c>
      <c r="B146" s="54" t="s">
        <v>97</v>
      </c>
      <c r="C146" s="55"/>
      <c r="D146" s="55">
        <v>942.82</v>
      </c>
      <c r="E146" s="13">
        <v>0</v>
      </c>
    </row>
    <row r="147" spans="1:5" x14ac:dyDescent="0.25">
      <c r="A147" s="61">
        <v>3221</v>
      </c>
      <c r="B147" s="54" t="s">
        <v>103</v>
      </c>
      <c r="C147" s="55">
        <v>5040</v>
      </c>
      <c r="D147" s="55">
        <v>925.28</v>
      </c>
      <c r="E147" s="13"/>
    </row>
    <row r="148" spans="1:5" x14ac:dyDescent="0.25">
      <c r="A148" s="61">
        <v>3222</v>
      </c>
      <c r="B148" s="54" t="s">
        <v>592</v>
      </c>
      <c r="C148" s="55">
        <v>4813</v>
      </c>
      <c r="D148" s="55">
        <v>1724.53</v>
      </c>
      <c r="E148" s="13"/>
    </row>
    <row r="149" spans="1:5" x14ac:dyDescent="0.25">
      <c r="A149" s="61">
        <v>3223</v>
      </c>
      <c r="B149" s="54" t="s">
        <v>105</v>
      </c>
      <c r="C149" s="55"/>
      <c r="D149" s="55"/>
      <c r="E149" s="13">
        <v>0</v>
      </c>
    </row>
    <row r="150" spans="1:5" x14ac:dyDescent="0.25">
      <c r="A150" s="61">
        <v>3224</v>
      </c>
      <c r="B150" s="54" t="s">
        <v>107</v>
      </c>
      <c r="C150" s="55"/>
      <c r="D150" s="55"/>
      <c r="E150" s="13">
        <v>0</v>
      </c>
    </row>
    <row r="151" spans="1:5" x14ac:dyDescent="0.25">
      <c r="A151" s="61">
        <v>3225</v>
      </c>
      <c r="B151" s="54" t="s">
        <v>109</v>
      </c>
      <c r="C151" s="55">
        <v>1150</v>
      </c>
      <c r="D151" s="55">
        <v>25.64</v>
      </c>
      <c r="E151" s="13">
        <f t="shared" si="9"/>
        <v>2.2295652173913041</v>
      </c>
    </row>
    <row r="152" spans="1:5" x14ac:dyDescent="0.25">
      <c r="A152" s="61">
        <v>3227</v>
      </c>
      <c r="B152" s="54" t="s">
        <v>111</v>
      </c>
      <c r="C152" s="55"/>
      <c r="D152" s="55">
        <v>79.650000000000006</v>
      </c>
      <c r="E152" s="13">
        <v>0</v>
      </c>
    </row>
    <row r="153" spans="1:5" x14ac:dyDescent="0.25">
      <c r="A153" s="61">
        <v>3231</v>
      </c>
      <c r="B153" s="54" t="s">
        <v>115</v>
      </c>
      <c r="C153" s="55"/>
      <c r="D153" s="55">
        <v>194</v>
      </c>
      <c r="E153" s="13">
        <v>0</v>
      </c>
    </row>
    <row r="154" spans="1:5" x14ac:dyDescent="0.25">
      <c r="A154" s="61">
        <v>3232</v>
      </c>
      <c r="B154" s="54" t="s">
        <v>117</v>
      </c>
      <c r="C154" s="55"/>
      <c r="D154" s="55"/>
      <c r="E154" s="13">
        <v>0</v>
      </c>
    </row>
    <row r="155" spans="1:5" x14ac:dyDescent="0.25">
      <c r="A155" s="61">
        <v>3233</v>
      </c>
      <c r="B155" s="54" t="s">
        <v>119</v>
      </c>
      <c r="C155" s="55"/>
      <c r="D155" s="55">
        <v>669.79</v>
      </c>
      <c r="E155" s="13">
        <v>0</v>
      </c>
    </row>
    <row r="156" spans="1:5" x14ac:dyDescent="0.25">
      <c r="A156" s="61">
        <v>3234</v>
      </c>
      <c r="B156" s="54" t="s">
        <v>121</v>
      </c>
      <c r="C156" s="55"/>
      <c r="D156" s="55"/>
      <c r="E156" s="13">
        <v>0</v>
      </c>
    </row>
    <row r="157" spans="1:5" x14ac:dyDescent="0.25">
      <c r="A157" s="61">
        <v>3235</v>
      </c>
      <c r="B157" s="54" t="s">
        <v>123</v>
      </c>
      <c r="C157" s="55"/>
      <c r="D157" s="55"/>
      <c r="E157" s="13">
        <v>0</v>
      </c>
    </row>
    <row r="158" spans="1:5" x14ac:dyDescent="0.25">
      <c r="A158" s="61">
        <v>3236</v>
      </c>
      <c r="B158" s="54" t="s">
        <v>125</v>
      </c>
      <c r="C158" s="55"/>
      <c r="D158" s="55"/>
      <c r="E158" s="13">
        <v>0</v>
      </c>
    </row>
    <row r="159" spans="1:5" x14ac:dyDescent="0.25">
      <c r="A159" s="61">
        <v>3237</v>
      </c>
      <c r="B159" s="54" t="s">
        <v>127</v>
      </c>
      <c r="C159" s="55">
        <v>30000</v>
      </c>
      <c r="D159" s="55">
        <v>20448.099999999999</v>
      </c>
      <c r="E159" s="13">
        <v>0</v>
      </c>
    </row>
    <row r="160" spans="1:5" x14ac:dyDescent="0.25">
      <c r="A160" s="61">
        <v>3238</v>
      </c>
      <c r="B160" s="54" t="s">
        <v>129</v>
      </c>
      <c r="C160" s="55"/>
      <c r="D160" s="55"/>
      <c r="E160" s="13">
        <v>0</v>
      </c>
    </row>
    <row r="161" spans="1:5" x14ac:dyDescent="0.25">
      <c r="A161" s="61">
        <v>3239</v>
      </c>
      <c r="B161" s="54" t="s">
        <v>131</v>
      </c>
      <c r="C161" s="55">
        <v>5000</v>
      </c>
      <c r="D161" s="55">
        <v>495</v>
      </c>
      <c r="E161" s="13">
        <f t="shared" si="9"/>
        <v>9.9</v>
      </c>
    </row>
    <row r="162" spans="1:5" x14ac:dyDescent="0.25">
      <c r="A162" s="61">
        <v>3241</v>
      </c>
      <c r="B162" s="54" t="s">
        <v>133</v>
      </c>
      <c r="C162" s="55">
        <v>5000</v>
      </c>
      <c r="D162" s="55">
        <v>1137.0999999999999</v>
      </c>
      <c r="E162" s="13">
        <f t="shared" si="9"/>
        <v>22.741999999999997</v>
      </c>
    </row>
    <row r="163" spans="1:5" x14ac:dyDescent="0.25">
      <c r="A163" s="61">
        <v>3292</v>
      </c>
      <c r="B163" s="54" t="s">
        <v>140</v>
      </c>
      <c r="C163" s="55"/>
      <c r="D163" s="55"/>
      <c r="E163" s="13">
        <v>0</v>
      </c>
    </row>
    <row r="164" spans="1:5" x14ac:dyDescent="0.25">
      <c r="A164" s="61">
        <v>3293</v>
      </c>
      <c r="B164" s="54" t="s">
        <v>142</v>
      </c>
      <c r="C164" s="55"/>
      <c r="D164" s="55">
        <v>8690.7000000000007</v>
      </c>
      <c r="E164" s="13">
        <v>0</v>
      </c>
    </row>
    <row r="165" spans="1:5" x14ac:dyDescent="0.25">
      <c r="A165" s="61">
        <v>3294</v>
      </c>
      <c r="B165" s="54" t="s">
        <v>144</v>
      </c>
      <c r="C165" s="55"/>
      <c r="D165" s="55"/>
      <c r="E165" s="13">
        <v>0</v>
      </c>
    </row>
    <row r="166" spans="1:5" x14ac:dyDescent="0.25">
      <c r="A166" s="61">
        <v>3295</v>
      </c>
      <c r="B166" s="54" t="s">
        <v>146</v>
      </c>
      <c r="C166" s="55"/>
      <c r="D166" s="55"/>
      <c r="E166" s="13">
        <v>0</v>
      </c>
    </row>
    <row r="167" spans="1:5" x14ac:dyDescent="0.25">
      <c r="A167" s="61">
        <v>3299</v>
      </c>
      <c r="B167" s="54" t="s">
        <v>136</v>
      </c>
      <c r="C167" s="55">
        <v>6800</v>
      </c>
      <c r="D167" s="55">
        <v>1025</v>
      </c>
      <c r="E167" s="13">
        <f t="shared" ref="E165:E228" si="13">+D167/C167*100</f>
        <v>15.073529411764705</v>
      </c>
    </row>
    <row r="168" spans="1:5" x14ac:dyDescent="0.25">
      <c r="A168" s="61">
        <v>3431</v>
      </c>
      <c r="B168" s="54" t="s">
        <v>155</v>
      </c>
      <c r="C168" s="55"/>
      <c r="D168" s="55">
        <v>3</v>
      </c>
      <c r="E168" s="13">
        <v>0</v>
      </c>
    </row>
    <row r="169" spans="1:5" x14ac:dyDescent="0.25">
      <c r="A169" s="62">
        <v>3432</v>
      </c>
      <c r="B169" s="54" t="s">
        <v>375</v>
      </c>
      <c r="C169" s="55"/>
      <c r="D169" s="55"/>
      <c r="E169" s="13">
        <v>0</v>
      </c>
    </row>
    <row r="170" spans="1:5" x14ac:dyDescent="0.25">
      <c r="A170" s="62">
        <v>3433</v>
      </c>
      <c r="B170" s="54" t="s">
        <v>377</v>
      </c>
      <c r="C170" s="55"/>
      <c r="D170" s="55"/>
      <c r="E170" s="13">
        <v>0</v>
      </c>
    </row>
    <row r="171" spans="1:5" x14ac:dyDescent="0.25">
      <c r="A171" s="61">
        <v>3434</v>
      </c>
      <c r="B171" s="54" t="s">
        <v>379</v>
      </c>
      <c r="C171" s="55"/>
      <c r="D171" s="55"/>
      <c r="E171" s="13">
        <v>0</v>
      </c>
    </row>
    <row r="172" spans="1:5" x14ac:dyDescent="0.25">
      <c r="A172" s="61">
        <v>3721</v>
      </c>
      <c r="B172" s="54" t="s">
        <v>198</v>
      </c>
      <c r="C172" s="55"/>
      <c r="D172" s="55"/>
      <c r="E172" s="13">
        <v>0</v>
      </c>
    </row>
    <row r="173" spans="1:5" x14ac:dyDescent="0.25">
      <c r="A173" s="61">
        <v>3722</v>
      </c>
      <c r="B173" s="54" t="s">
        <v>398</v>
      </c>
      <c r="C173" s="55"/>
      <c r="D173" s="55"/>
      <c r="E173" s="13">
        <v>0</v>
      </c>
    </row>
    <row r="174" spans="1:5" x14ac:dyDescent="0.25">
      <c r="A174" s="61">
        <v>3811</v>
      </c>
      <c r="B174" s="54" t="s">
        <v>204</v>
      </c>
      <c r="C174" s="55"/>
      <c r="D174" s="55"/>
      <c r="E174" s="13">
        <v>0</v>
      </c>
    </row>
    <row r="175" spans="1:5" s="60" customFormat="1" x14ac:dyDescent="0.25">
      <c r="A175" s="63">
        <v>4</v>
      </c>
      <c r="B175" s="59" t="s">
        <v>217</v>
      </c>
      <c r="C175" s="57">
        <f>SUM(C176:C187)</f>
        <v>0</v>
      </c>
      <c r="D175" s="57">
        <f t="shared" ref="D175" si="14">SUM(D176:D187)</f>
        <v>745</v>
      </c>
      <c r="E175" s="13">
        <v>0</v>
      </c>
    </row>
    <row r="176" spans="1:5" x14ac:dyDescent="0.25">
      <c r="A176" s="61">
        <v>4123</v>
      </c>
      <c r="B176" s="54" t="s">
        <v>222</v>
      </c>
      <c r="C176" s="55"/>
      <c r="D176" s="55"/>
      <c r="E176" s="13">
        <v>0</v>
      </c>
    </row>
    <row r="177" spans="1:5" x14ac:dyDescent="0.25">
      <c r="A177" s="61">
        <v>4212</v>
      </c>
      <c r="B177" s="54" t="s">
        <v>228</v>
      </c>
      <c r="C177" s="55"/>
      <c r="D177" s="55"/>
      <c r="E177" s="13">
        <v>0</v>
      </c>
    </row>
    <row r="178" spans="1:5" x14ac:dyDescent="0.25">
      <c r="A178" s="61">
        <v>4221</v>
      </c>
      <c r="B178" s="54" t="s">
        <v>232</v>
      </c>
      <c r="C178" s="55"/>
      <c r="D178" s="55"/>
      <c r="E178" s="13">
        <v>0</v>
      </c>
    </row>
    <row r="179" spans="1:5" x14ac:dyDescent="0.25">
      <c r="A179" s="61">
        <v>4222</v>
      </c>
      <c r="B179" s="54" t="s">
        <v>422</v>
      </c>
      <c r="C179" s="55"/>
      <c r="D179" s="55"/>
      <c r="E179" s="13">
        <v>0</v>
      </c>
    </row>
    <row r="180" spans="1:5" x14ac:dyDescent="0.25">
      <c r="A180" s="61">
        <v>4223</v>
      </c>
      <c r="B180" s="54" t="s">
        <v>424</v>
      </c>
      <c r="C180" s="55"/>
      <c r="D180" s="55">
        <v>745</v>
      </c>
      <c r="E180" s="13">
        <v>0</v>
      </c>
    </row>
    <row r="181" spans="1:5" x14ac:dyDescent="0.25">
      <c r="A181" s="61">
        <v>4224</v>
      </c>
      <c r="B181" s="54" t="s">
        <v>234</v>
      </c>
      <c r="C181" s="55"/>
      <c r="D181" s="55"/>
      <c r="E181" s="13">
        <v>0</v>
      </c>
    </row>
    <row r="182" spans="1:5" x14ac:dyDescent="0.25">
      <c r="A182" s="61">
        <v>4225</v>
      </c>
      <c r="B182" s="54" t="s">
        <v>426</v>
      </c>
      <c r="C182" s="55"/>
      <c r="D182" s="55"/>
      <c r="E182" s="13">
        <v>0</v>
      </c>
    </row>
    <row r="183" spans="1:5" x14ac:dyDescent="0.25">
      <c r="A183" s="61">
        <v>4227</v>
      </c>
      <c r="B183" s="54" t="s">
        <v>347</v>
      </c>
      <c r="C183" s="55"/>
      <c r="D183" s="55"/>
      <c r="E183" s="13">
        <v>0</v>
      </c>
    </row>
    <row r="184" spans="1:5" x14ac:dyDescent="0.25">
      <c r="A184" s="61">
        <v>4241</v>
      </c>
      <c r="B184" s="54" t="s">
        <v>436</v>
      </c>
      <c r="C184" s="55"/>
      <c r="D184" s="55"/>
      <c r="E184" s="13">
        <v>0</v>
      </c>
    </row>
    <row r="185" spans="1:5" x14ac:dyDescent="0.25">
      <c r="A185" s="61">
        <v>4262</v>
      </c>
      <c r="B185" s="54" t="s">
        <v>238</v>
      </c>
      <c r="C185" s="55"/>
      <c r="D185" s="55"/>
      <c r="E185" s="13">
        <v>0</v>
      </c>
    </row>
    <row r="186" spans="1:5" x14ac:dyDescent="0.25">
      <c r="A186" s="61">
        <v>4312</v>
      </c>
      <c r="B186" s="54" t="s">
        <v>454</v>
      </c>
      <c r="C186" s="55"/>
      <c r="D186" s="55"/>
      <c r="E186" s="13">
        <v>0</v>
      </c>
    </row>
    <row r="187" spans="1:5" x14ac:dyDescent="0.25">
      <c r="A187" s="61">
        <v>4511</v>
      </c>
      <c r="B187" s="54" t="s">
        <v>242</v>
      </c>
      <c r="C187" s="55"/>
      <c r="D187" s="55"/>
      <c r="E187" s="13">
        <v>0</v>
      </c>
    </row>
    <row r="188" spans="1:5" s="65" customFormat="1" x14ac:dyDescent="0.25">
      <c r="A188" s="64" t="s">
        <v>582</v>
      </c>
      <c r="B188" s="50" t="s">
        <v>58</v>
      </c>
      <c r="C188" s="51">
        <f>C189+C226</f>
        <v>461920</v>
      </c>
      <c r="D188" s="51">
        <f t="shared" ref="D188" si="15">D189+D226</f>
        <v>182959.42000000004</v>
      </c>
      <c r="E188" s="13">
        <f t="shared" si="13"/>
        <v>39.608464669206796</v>
      </c>
    </row>
    <row r="189" spans="1:5" s="68" customFormat="1" x14ac:dyDescent="0.25">
      <c r="A189" s="66">
        <v>3</v>
      </c>
      <c r="B189" s="67" t="s">
        <v>72</v>
      </c>
      <c r="C189" s="55">
        <f>SUM(C190:C225)</f>
        <v>346920</v>
      </c>
      <c r="D189" s="55">
        <f t="shared" ref="D189" si="16">SUM(D190:D225)</f>
        <v>174095.19000000003</v>
      </c>
      <c r="E189" s="13">
        <f t="shared" si="13"/>
        <v>50.183094085091675</v>
      </c>
    </row>
    <row r="190" spans="1:5" x14ac:dyDescent="0.25">
      <c r="A190" s="61">
        <v>3111</v>
      </c>
      <c r="B190" s="54" t="s">
        <v>78</v>
      </c>
      <c r="C190" s="55"/>
      <c r="D190" s="55">
        <v>8790.61</v>
      </c>
      <c r="E190" s="13">
        <v>0</v>
      </c>
    </row>
    <row r="191" spans="1:5" x14ac:dyDescent="0.25">
      <c r="A191" s="61">
        <v>3113</v>
      </c>
      <c r="B191" s="54" t="s">
        <v>80</v>
      </c>
      <c r="C191" s="55"/>
      <c r="D191" s="55"/>
      <c r="E191" s="13">
        <v>0</v>
      </c>
    </row>
    <row r="192" spans="1:5" x14ac:dyDescent="0.25">
      <c r="A192" s="61">
        <v>3114</v>
      </c>
      <c r="B192" s="54" t="s">
        <v>361</v>
      </c>
      <c r="C192" s="55"/>
      <c r="D192" s="55"/>
      <c r="E192" s="13">
        <v>0</v>
      </c>
    </row>
    <row r="193" spans="1:5" x14ac:dyDescent="0.25">
      <c r="A193" s="61">
        <v>3121</v>
      </c>
      <c r="B193" s="54" t="s">
        <v>82</v>
      </c>
      <c r="C193" s="55"/>
      <c r="D193" s="55">
        <v>13649.98</v>
      </c>
      <c r="E193" s="13">
        <v>0</v>
      </c>
    </row>
    <row r="194" spans="1:5" x14ac:dyDescent="0.25">
      <c r="A194" s="61">
        <v>3132</v>
      </c>
      <c r="B194" s="54" t="s">
        <v>87</v>
      </c>
      <c r="C194" s="55"/>
      <c r="D194" s="55">
        <v>1450.46</v>
      </c>
      <c r="E194" s="13">
        <v>0</v>
      </c>
    </row>
    <row r="195" spans="1:5" x14ac:dyDescent="0.25">
      <c r="A195" s="62">
        <v>3211</v>
      </c>
      <c r="B195" s="54" t="s">
        <v>93</v>
      </c>
      <c r="C195" s="55">
        <v>131260</v>
      </c>
      <c r="D195" s="55">
        <v>17960.740000000002</v>
      </c>
      <c r="E195" s="13">
        <v>0</v>
      </c>
    </row>
    <row r="196" spans="1:5" x14ac:dyDescent="0.25">
      <c r="A196" s="61">
        <v>3212</v>
      </c>
      <c r="B196" s="54" t="s">
        <v>95</v>
      </c>
      <c r="C196" s="55"/>
      <c r="D196" s="55">
        <v>137.41999999999999</v>
      </c>
      <c r="E196" s="13">
        <v>0</v>
      </c>
    </row>
    <row r="197" spans="1:5" x14ac:dyDescent="0.25">
      <c r="A197" s="61">
        <v>3213</v>
      </c>
      <c r="B197" s="54" t="s">
        <v>97</v>
      </c>
      <c r="C197" s="55">
        <v>1250</v>
      </c>
      <c r="D197" s="55">
        <v>450</v>
      </c>
      <c r="E197" s="13">
        <f t="shared" si="13"/>
        <v>36</v>
      </c>
    </row>
    <row r="198" spans="1:5" x14ac:dyDescent="0.25">
      <c r="A198" s="61">
        <v>3221</v>
      </c>
      <c r="B198" s="54" t="s">
        <v>103</v>
      </c>
      <c r="C198" s="55">
        <v>20000</v>
      </c>
      <c r="D198" s="55">
        <v>4154.49</v>
      </c>
      <c r="E198" s="13"/>
    </row>
    <row r="199" spans="1:5" x14ac:dyDescent="0.25">
      <c r="A199" s="61">
        <v>3222</v>
      </c>
      <c r="B199" s="54" t="s">
        <v>592</v>
      </c>
      <c r="C199" s="55">
        <v>31000</v>
      </c>
      <c r="D199" s="55">
        <v>13642.54</v>
      </c>
      <c r="E199" s="13"/>
    </row>
    <row r="200" spans="1:5" x14ac:dyDescent="0.25">
      <c r="A200" s="61">
        <v>3223</v>
      </c>
      <c r="B200" s="54" t="s">
        <v>105</v>
      </c>
      <c r="C200" s="55">
        <v>2000</v>
      </c>
      <c r="D200" s="55">
        <v>13904.11</v>
      </c>
      <c r="E200" s="13"/>
    </row>
    <row r="201" spans="1:5" x14ac:dyDescent="0.25">
      <c r="A201" s="61">
        <v>3224</v>
      </c>
      <c r="B201" s="54" t="s">
        <v>107</v>
      </c>
      <c r="C201" s="55">
        <v>19200</v>
      </c>
      <c r="D201" s="55">
        <v>698.23</v>
      </c>
      <c r="E201" s="13"/>
    </row>
    <row r="202" spans="1:5" x14ac:dyDescent="0.25">
      <c r="A202" s="61">
        <v>3225</v>
      </c>
      <c r="B202" s="54" t="s">
        <v>109</v>
      </c>
      <c r="C202" s="55">
        <v>7250</v>
      </c>
      <c r="D202" s="55">
        <v>374.12</v>
      </c>
      <c r="E202" s="13">
        <f t="shared" si="13"/>
        <v>5.1602758620689659</v>
      </c>
    </row>
    <row r="203" spans="1:5" x14ac:dyDescent="0.25">
      <c r="A203" s="61">
        <v>3227</v>
      </c>
      <c r="B203" s="54" t="s">
        <v>111</v>
      </c>
      <c r="C203" s="55"/>
      <c r="D203" s="55">
        <v>550.41999999999996</v>
      </c>
      <c r="E203" s="13">
        <v>0</v>
      </c>
    </row>
    <row r="204" spans="1:5" x14ac:dyDescent="0.25">
      <c r="A204" s="61">
        <v>3231</v>
      </c>
      <c r="B204" s="54" t="s">
        <v>115</v>
      </c>
      <c r="C204" s="55"/>
      <c r="D204" s="55">
        <v>3588.25</v>
      </c>
      <c r="E204" s="13"/>
    </row>
    <row r="205" spans="1:5" x14ac:dyDescent="0.25">
      <c r="A205" s="61">
        <v>3232</v>
      </c>
      <c r="B205" s="54" t="s">
        <v>117</v>
      </c>
      <c r="C205" s="55">
        <v>2500</v>
      </c>
      <c r="D205" s="55"/>
      <c r="E205" s="13">
        <f t="shared" si="13"/>
        <v>0</v>
      </c>
    </row>
    <row r="206" spans="1:5" x14ac:dyDescent="0.25">
      <c r="A206" s="61">
        <v>3233</v>
      </c>
      <c r="B206" s="54" t="s">
        <v>119</v>
      </c>
      <c r="C206" s="55">
        <v>4960</v>
      </c>
      <c r="D206" s="55">
        <v>17253.34</v>
      </c>
      <c r="E206" s="13"/>
    </row>
    <row r="207" spans="1:5" x14ac:dyDescent="0.25">
      <c r="A207" s="61">
        <v>3234</v>
      </c>
      <c r="B207" s="54" t="s">
        <v>121</v>
      </c>
      <c r="C207" s="55"/>
      <c r="D207" s="55">
        <v>999.63</v>
      </c>
      <c r="E207" s="13"/>
    </row>
    <row r="208" spans="1:5" x14ac:dyDescent="0.25">
      <c r="A208" s="61">
        <v>3235</v>
      </c>
      <c r="B208" s="54" t="s">
        <v>123</v>
      </c>
      <c r="C208" s="55">
        <v>4500</v>
      </c>
      <c r="D208" s="55">
        <v>5044.46</v>
      </c>
      <c r="E208" s="13"/>
    </row>
    <row r="209" spans="1:5" x14ac:dyDescent="0.25">
      <c r="A209" s="61">
        <v>3236</v>
      </c>
      <c r="B209" s="54" t="s">
        <v>125</v>
      </c>
      <c r="C209" s="55"/>
      <c r="D209" s="55">
        <v>510</v>
      </c>
      <c r="E209" s="13">
        <v>0</v>
      </c>
    </row>
    <row r="210" spans="1:5" x14ac:dyDescent="0.25">
      <c r="A210" s="61">
        <v>3237</v>
      </c>
      <c r="B210" s="54" t="s">
        <v>127</v>
      </c>
      <c r="C210" s="55">
        <v>52250</v>
      </c>
      <c r="D210" s="55">
        <v>14013.11</v>
      </c>
      <c r="E210" s="13"/>
    </row>
    <row r="211" spans="1:5" x14ac:dyDescent="0.25">
      <c r="A211" s="61">
        <v>3238</v>
      </c>
      <c r="B211" s="54" t="s">
        <v>129</v>
      </c>
      <c r="C211" s="55">
        <v>3750</v>
      </c>
      <c r="D211" s="55">
        <v>32.85</v>
      </c>
      <c r="E211" s="13">
        <f t="shared" si="13"/>
        <v>0.876</v>
      </c>
    </row>
    <row r="212" spans="1:5" x14ac:dyDescent="0.25">
      <c r="A212" s="61">
        <v>3239</v>
      </c>
      <c r="B212" s="54" t="s">
        <v>131</v>
      </c>
      <c r="C212" s="55">
        <v>5000</v>
      </c>
      <c r="D212" s="55">
        <v>10129.950000000001</v>
      </c>
      <c r="E212" s="13"/>
    </row>
    <row r="213" spans="1:5" x14ac:dyDescent="0.25">
      <c r="A213" s="61">
        <v>3241</v>
      </c>
      <c r="B213" s="54" t="s">
        <v>133</v>
      </c>
      <c r="C213" s="55">
        <v>10000</v>
      </c>
      <c r="D213" s="55">
        <v>15801.9</v>
      </c>
      <c r="E213" s="13">
        <f t="shared" si="13"/>
        <v>158.01900000000001</v>
      </c>
    </row>
    <row r="214" spans="1:5" x14ac:dyDescent="0.25">
      <c r="A214" s="61">
        <v>3292</v>
      </c>
      <c r="B214" s="54" t="s">
        <v>140</v>
      </c>
      <c r="C214" s="55"/>
      <c r="D214" s="55"/>
      <c r="E214" s="13">
        <v>0</v>
      </c>
    </row>
    <row r="215" spans="1:5" x14ac:dyDescent="0.25">
      <c r="A215" s="61">
        <v>3293</v>
      </c>
      <c r="B215" s="54" t="s">
        <v>142</v>
      </c>
      <c r="C215" s="55">
        <v>5000</v>
      </c>
      <c r="D215" s="55">
        <v>15224.57</v>
      </c>
      <c r="E215" s="13">
        <f t="shared" si="13"/>
        <v>304.4914</v>
      </c>
    </row>
    <row r="216" spans="1:5" x14ac:dyDescent="0.25">
      <c r="A216" s="61">
        <v>3294</v>
      </c>
      <c r="B216" s="54" t="s">
        <v>144</v>
      </c>
      <c r="C216" s="55"/>
      <c r="D216" s="55">
        <v>783.6</v>
      </c>
      <c r="E216" s="13">
        <v>0</v>
      </c>
    </row>
    <row r="217" spans="1:5" x14ac:dyDescent="0.25">
      <c r="A217" s="61">
        <v>3295</v>
      </c>
      <c r="B217" s="54" t="s">
        <v>146</v>
      </c>
      <c r="C217" s="55"/>
      <c r="D217" s="55">
        <v>226.72</v>
      </c>
      <c r="E217" s="13">
        <v>0</v>
      </c>
    </row>
    <row r="218" spans="1:5" x14ac:dyDescent="0.25">
      <c r="A218" s="61">
        <v>3299</v>
      </c>
      <c r="B218" s="54" t="s">
        <v>136</v>
      </c>
      <c r="C218" s="55">
        <v>40000</v>
      </c>
      <c r="D218" s="55">
        <v>9616.65</v>
      </c>
      <c r="E218" s="13">
        <f t="shared" si="13"/>
        <v>24.041625</v>
      </c>
    </row>
    <row r="219" spans="1:5" x14ac:dyDescent="0.25">
      <c r="A219" s="61">
        <v>3431</v>
      </c>
      <c r="B219" s="54" t="s">
        <v>155</v>
      </c>
      <c r="C219" s="55">
        <v>7000</v>
      </c>
      <c r="D219" s="55">
        <v>2917.04</v>
      </c>
      <c r="E219" s="13"/>
    </row>
    <row r="220" spans="1:5" x14ac:dyDescent="0.25">
      <c r="A220" s="62">
        <v>3432</v>
      </c>
      <c r="B220" s="54" t="s">
        <v>375</v>
      </c>
      <c r="C220" s="55"/>
      <c r="D220" s="55"/>
      <c r="E220" s="13">
        <v>0</v>
      </c>
    </row>
    <row r="221" spans="1:5" x14ac:dyDescent="0.25">
      <c r="A221" s="62">
        <v>3433</v>
      </c>
      <c r="B221" s="54" t="s">
        <v>377</v>
      </c>
      <c r="C221" s="55"/>
      <c r="D221" s="55"/>
      <c r="E221" s="13">
        <v>0</v>
      </c>
    </row>
    <row r="222" spans="1:5" x14ac:dyDescent="0.25">
      <c r="A222" s="61">
        <v>3434</v>
      </c>
      <c r="B222" s="54" t="s">
        <v>379</v>
      </c>
      <c r="C222" s="55"/>
      <c r="D222" s="55"/>
      <c r="E222" s="13">
        <v>0</v>
      </c>
    </row>
    <row r="223" spans="1:5" x14ac:dyDescent="0.25">
      <c r="A223" s="61">
        <v>3721</v>
      </c>
      <c r="B223" s="54" t="s">
        <v>198</v>
      </c>
      <c r="C223" s="55"/>
      <c r="D223" s="55">
        <v>2190</v>
      </c>
      <c r="E223" s="13">
        <v>0</v>
      </c>
    </row>
    <row r="224" spans="1:5" x14ac:dyDescent="0.25">
      <c r="A224" s="61">
        <v>3722</v>
      </c>
      <c r="B224" s="54" t="s">
        <v>398</v>
      </c>
      <c r="C224" s="55"/>
      <c r="D224" s="55"/>
      <c r="E224" s="13">
        <v>0</v>
      </c>
    </row>
    <row r="225" spans="1:5" x14ac:dyDescent="0.25">
      <c r="A225" s="61">
        <v>3811</v>
      </c>
      <c r="B225" s="54" t="s">
        <v>204</v>
      </c>
      <c r="C225" s="55"/>
      <c r="D225" s="55"/>
      <c r="E225" s="13">
        <v>0</v>
      </c>
    </row>
    <row r="226" spans="1:5" s="68" customFormat="1" x14ac:dyDescent="0.25">
      <c r="A226" s="69">
        <v>4</v>
      </c>
      <c r="B226" s="67" t="s">
        <v>217</v>
      </c>
      <c r="C226" s="55">
        <f>SUM(C227:C238)</f>
        <v>115000</v>
      </c>
      <c r="D226" s="55">
        <f t="shared" ref="D226" si="17">SUM(D227:D238)</f>
        <v>8864.23</v>
      </c>
      <c r="E226" s="13">
        <f t="shared" si="13"/>
        <v>7.7080260869565205</v>
      </c>
    </row>
    <row r="227" spans="1:5" x14ac:dyDescent="0.25">
      <c r="A227" s="61">
        <v>4123</v>
      </c>
      <c r="B227" s="54" t="s">
        <v>222</v>
      </c>
      <c r="C227" s="55"/>
      <c r="D227" s="55"/>
      <c r="E227" s="13">
        <v>0</v>
      </c>
    </row>
    <row r="228" spans="1:5" x14ac:dyDescent="0.25">
      <c r="A228" s="61">
        <v>4212</v>
      </c>
      <c r="B228" s="54" t="s">
        <v>228</v>
      </c>
      <c r="C228" s="55">
        <v>100000</v>
      </c>
      <c r="D228" s="55"/>
      <c r="E228" s="13">
        <f t="shared" si="13"/>
        <v>0</v>
      </c>
    </row>
    <row r="229" spans="1:5" x14ac:dyDescent="0.25">
      <c r="A229" s="61">
        <v>4221</v>
      </c>
      <c r="B229" s="54" t="s">
        <v>232</v>
      </c>
      <c r="C229" s="55"/>
      <c r="D229" s="55">
        <v>7880.94</v>
      </c>
      <c r="E229" s="13"/>
    </row>
    <row r="230" spans="1:5" x14ac:dyDescent="0.25">
      <c r="A230" s="61">
        <v>4222</v>
      </c>
      <c r="B230" s="54" t="s">
        <v>422</v>
      </c>
      <c r="C230" s="55"/>
      <c r="D230" s="55"/>
      <c r="E230" s="13">
        <v>0</v>
      </c>
    </row>
    <row r="231" spans="1:5" x14ac:dyDescent="0.25">
      <c r="A231" s="61">
        <v>4223</v>
      </c>
      <c r="B231" s="54" t="s">
        <v>424</v>
      </c>
      <c r="C231" s="55"/>
      <c r="D231" s="55">
        <v>586.25</v>
      </c>
      <c r="E231" s="13">
        <v>0</v>
      </c>
    </row>
    <row r="232" spans="1:5" x14ac:dyDescent="0.25">
      <c r="A232" s="61">
        <v>4224</v>
      </c>
      <c r="B232" s="54" t="s">
        <v>234</v>
      </c>
      <c r="C232" s="55">
        <v>15000</v>
      </c>
      <c r="D232" s="55"/>
      <c r="E232" s="13">
        <f t="shared" ref="E230:E298" si="18">+D232/C232*100</f>
        <v>0</v>
      </c>
    </row>
    <row r="233" spans="1:5" x14ac:dyDescent="0.25">
      <c r="A233" s="61">
        <v>4225</v>
      </c>
      <c r="B233" s="54" t="s">
        <v>426</v>
      </c>
      <c r="C233" s="55"/>
      <c r="D233" s="55"/>
      <c r="E233" s="13">
        <v>0</v>
      </c>
    </row>
    <row r="234" spans="1:5" x14ac:dyDescent="0.25">
      <c r="A234" s="61">
        <v>4227</v>
      </c>
      <c r="B234" s="54" t="s">
        <v>347</v>
      </c>
      <c r="C234" s="55"/>
      <c r="D234" s="55">
        <v>397.04</v>
      </c>
      <c r="E234" s="13">
        <v>0</v>
      </c>
    </row>
    <row r="235" spans="1:5" x14ac:dyDescent="0.25">
      <c r="A235" s="61">
        <v>4241</v>
      </c>
      <c r="B235" s="54" t="s">
        <v>436</v>
      </c>
      <c r="C235" s="55"/>
      <c r="D235" s="55"/>
      <c r="E235" s="13">
        <v>0</v>
      </c>
    </row>
    <row r="236" spans="1:5" x14ac:dyDescent="0.25">
      <c r="A236" s="61">
        <v>4262</v>
      </c>
      <c r="B236" s="54" t="s">
        <v>238</v>
      </c>
      <c r="C236" s="55"/>
      <c r="D236" s="55"/>
      <c r="E236" s="13">
        <v>0</v>
      </c>
    </row>
    <row r="237" spans="1:5" x14ac:dyDescent="0.25">
      <c r="A237" s="61">
        <v>4312</v>
      </c>
      <c r="B237" s="54" t="s">
        <v>454</v>
      </c>
      <c r="C237" s="55"/>
      <c r="D237" s="55"/>
      <c r="E237" s="13">
        <v>0</v>
      </c>
    </row>
    <row r="238" spans="1:5" x14ac:dyDescent="0.25">
      <c r="A238" s="61">
        <v>4511</v>
      </c>
      <c r="B238" s="54" t="s">
        <v>242</v>
      </c>
      <c r="C238" s="55"/>
      <c r="D238" s="55"/>
      <c r="E238" s="13">
        <v>0</v>
      </c>
    </row>
    <row r="239" spans="1:5" x14ac:dyDescent="0.25">
      <c r="A239" s="64" t="s">
        <v>593</v>
      </c>
      <c r="B239" s="50" t="s">
        <v>58</v>
      </c>
      <c r="C239" s="51">
        <f>C240+C283</f>
        <v>35000</v>
      </c>
      <c r="D239" s="51">
        <f>D240+D283</f>
        <v>6087.6</v>
      </c>
      <c r="E239" s="13">
        <f t="shared" si="18"/>
        <v>17.393142857142855</v>
      </c>
    </row>
    <row r="240" spans="1:5" x14ac:dyDescent="0.25">
      <c r="A240" s="66">
        <v>3</v>
      </c>
      <c r="B240" s="67" t="s">
        <v>72</v>
      </c>
      <c r="C240" s="55">
        <f>SUM(C241:C249)</f>
        <v>35000</v>
      </c>
      <c r="D240" s="55">
        <f>SUM(D241:D250)</f>
        <v>6087.6</v>
      </c>
      <c r="E240" s="13">
        <f t="shared" si="18"/>
        <v>17.393142857142855</v>
      </c>
    </row>
    <row r="241" spans="1:20" x14ac:dyDescent="0.25">
      <c r="A241" s="61">
        <v>3211</v>
      </c>
      <c r="B241" s="54" t="s">
        <v>93</v>
      </c>
      <c r="C241" s="55">
        <v>10000</v>
      </c>
      <c r="D241" s="55">
        <v>1840.89</v>
      </c>
      <c r="E241" s="13"/>
    </row>
    <row r="242" spans="1:20" x14ac:dyDescent="0.25">
      <c r="A242" s="61">
        <v>3213</v>
      </c>
      <c r="B242" s="33" t="s">
        <v>97</v>
      </c>
      <c r="C242" s="55"/>
      <c r="D242" s="55">
        <v>927.18</v>
      </c>
      <c r="E242" s="13"/>
    </row>
    <row r="243" spans="1:20" x14ac:dyDescent="0.25">
      <c r="A243" s="61">
        <v>3221</v>
      </c>
      <c r="B243" s="54" t="s">
        <v>103</v>
      </c>
      <c r="C243" s="55">
        <v>10000</v>
      </c>
      <c r="D243" s="55">
        <v>73.8</v>
      </c>
      <c r="E243" s="13">
        <f t="shared" si="18"/>
        <v>0.73799999999999999</v>
      </c>
    </row>
    <row r="244" spans="1:20" x14ac:dyDescent="0.25">
      <c r="A244" s="61">
        <v>3222</v>
      </c>
      <c r="B244" s="54" t="s">
        <v>592</v>
      </c>
      <c r="C244" s="55">
        <v>5000</v>
      </c>
      <c r="D244" s="55">
        <v>678.57</v>
      </c>
      <c r="E244" s="13"/>
    </row>
    <row r="245" spans="1:20" x14ac:dyDescent="0.25">
      <c r="A245" s="61">
        <v>3227</v>
      </c>
      <c r="B245" s="70" t="s">
        <v>111</v>
      </c>
      <c r="C245" s="55"/>
      <c r="D245" s="55">
        <v>256.25</v>
      </c>
      <c r="E245" s="13"/>
    </row>
    <row r="246" spans="1:20" x14ac:dyDescent="0.25">
      <c r="A246" s="61">
        <v>3232</v>
      </c>
      <c r="B246" s="70" t="s">
        <v>117</v>
      </c>
      <c r="C246" s="55"/>
      <c r="D246" s="55">
        <v>1494.01</v>
      </c>
      <c r="E246" s="13"/>
    </row>
    <row r="247" spans="1:20" x14ac:dyDescent="0.25">
      <c r="A247" s="61">
        <v>3239</v>
      </c>
      <c r="B247" s="70" t="s">
        <v>131</v>
      </c>
      <c r="C247" s="55"/>
      <c r="D247" s="55">
        <v>91.9</v>
      </c>
      <c r="E247" s="13"/>
    </row>
    <row r="248" spans="1:20" x14ac:dyDescent="0.25">
      <c r="A248" s="61">
        <v>3241</v>
      </c>
      <c r="B248" s="70" t="s">
        <v>133</v>
      </c>
      <c r="C248" s="55"/>
      <c r="D248" s="55">
        <v>50</v>
      </c>
      <c r="E248" s="13"/>
    </row>
    <row r="249" spans="1:20" s="71" customFormat="1" x14ac:dyDescent="0.25">
      <c r="A249" s="61">
        <v>3299</v>
      </c>
      <c r="B249" s="54" t="s">
        <v>136</v>
      </c>
      <c r="C249" s="55">
        <v>10000</v>
      </c>
      <c r="D249" s="55"/>
      <c r="E249" s="13">
        <f t="shared" si="18"/>
        <v>0</v>
      </c>
    </row>
    <row r="250" spans="1:20" s="71" customFormat="1" x14ac:dyDescent="0.25">
      <c r="A250" s="61">
        <v>4224</v>
      </c>
      <c r="B250" s="54" t="s">
        <v>234</v>
      </c>
      <c r="C250" s="55"/>
      <c r="D250" s="55">
        <v>675</v>
      </c>
      <c r="E250" s="13"/>
    </row>
    <row r="251" spans="1:20" s="27" customFormat="1" x14ac:dyDescent="0.25">
      <c r="A251" s="22" t="s">
        <v>578</v>
      </c>
      <c r="B251" s="23" t="s">
        <v>572</v>
      </c>
      <c r="C251" s="25">
        <f t="shared" ref="C251:D251" si="19">C252+C289</f>
        <v>253804</v>
      </c>
      <c r="D251" s="25">
        <f t="shared" si="19"/>
        <v>185012.05</v>
      </c>
      <c r="E251" s="13">
        <f t="shared" si="18"/>
        <v>72.895639942632897</v>
      </c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</row>
    <row r="252" spans="1:20" s="60" customFormat="1" x14ac:dyDescent="0.25">
      <c r="A252" s="28">
        <v>3</v>
      </c>
      <c r="B252" s="44" t="s">
        <v>72</v>
      </c>
      <c r="C252" s="72">
        <f t="shared" ref="C252:D252" si="20">SUM(C253:C288)</f>
        <v>177531</v>
      </c>
      <c r="D252" s="72">
        <f t="shared" si="20"/>
        <v>121945.54000000001</v>
      </c>
      <c r="E252" s="13">
        <f t="shared" si="18"/>
        <v>68.68971616224772</v>
      </c>
    </row>
    <row r="253" spans="1:20" x14ac:dyDescent="0.25">
      <c r="A253" s="32">
        <v>3111</v>
      </c>
      <c r="B253" s="33" t="s">
        <v>78</v>
      </c>
      <c r="C253" s="34">
        <v>53700</v>
      </c>
      <c r="D253" s="34">
        <v>31834.93</v>
      </c>
      <c r="E253" s="13"/>
    </row>
    <row r="254" spans="1:20" x14ac:dyDescent="0.25">
      <c r="A254" s="32">
        <v>3113</v>
      </c>
      <c r="B254" s="33" t="s">
        <v>80</v>
      </c>
      <c r="C254" s="34"/>
      <c r="D254" s="34"/>
      <c r="E254" s="13">
        <v>0</v>
      </c>
    </row>
    <row r="255" spans="1:20" x14ac:dyDescent="0.25">
      <c r="A255" s="32">
        <v>3114</v>
      </c>
      <c r="B255" s="33" t="s">
        <v>361</v>
      </c>
      <c r="C255" s="34"/>
      <c r="D255" s="34"/>
      <c r="E255" s="13">
        <v>0</v>
      </c>
    </row>
    <row r="256" spans="1:20" x14ac:dyDescent="0.25">
      <c r="A256" s="32">
        <v>3121</v>
      </c>
      <c r="B256" s="33" t="s">
        <v>82</v>
      </c>
      <c r="C256" s="34"/>
      <c r="D256" s="34">
        <v>300</v>
      </c>
      <c r="E256" s="13">
        <v>0</v>
      </c>
    </row>
    <row r="257" spans="1:5" x14ac:dyDescent="0.25">
      <c r="A257" s="32">
        <v>3132</v>
      </c>
      <c r="B257" s="33" t="s">
        <v>87</v>
      </c>
      <c r="C257" s="34"/>
      <c r="D257" s="34">
        <v>5252.77</v>
      </c>
      <c r="E257" s="13">
        <v>0</v>
      </c>
    </row>
    <row r="258" spans="1:5" x14ac:dyDescent="0.25">
      <c r="A258" s="35">
        <v>3211</v>
      </c>
      <c r="B258" s="33" t="s">
        <v>93</v>
      </c>
      <c r="C258" s="34">
        <v>33063</v>
      </c>
      <c r="D258" s="34">
        <v>3341.5</v>
      </c>
      <c r="E258" s="13"/>
    </row>
    <row r="259" spans="1:5" x14ac:dyDescent="0.25">
      <c r="A259" s="32">
        <v>3212</v>
      </c>
      <c r="B259" s="33" t="s">
        <v>95</v>
      </c>
      <c r="C259" s="34"/>
      <c r="D259" s="34">
        <v>1307.28</v>
      </c>
      <c r="E259" s="13">
        <v>0</v>
      </c>
    </row>
    <row r="260" spans="1:5" x14ac:dyDescent="0.25">
      <c r="A260" s="32">
        <v>3213</v>
      </c>
      <c r="B260" s="33" t="s">
        <v>97</v>
      </c>
      <c r="C260" s="34">
        <v>2500</v>
      </c>
      <c r="D260" s="34">
        <v>4878.6000000000004</v>
      </c>
      <c r="E260" s="13">
        <f t="shared" si="18"/>
        <v>195.14400000000001</v>
      </c>
    </row>
    <row r="261" spans="1:5" x14ac:dyDescent="0.25">
      <c r="A261" s="32">
        <v>3221</v>
      </c>
      <c r="B261" s="33" t="s">
        <v>103</v>
      </c>
      <c r="C261" s="34">
        <v>15904</v>
      </c>
      <c r="D261" s="34">
        <v>4617.8999999999996</v>
      </c>
      <c r="E261" s="13"/>
    </row>
    <row r="262" spans="1:5" x14ac:dyDescent="0.25">
      <c r="A262" s="32">
        <v>3222</v>
      </c>
      <c r="B262" s="33" t="s">
        <v>592</v>
      </c>
      <c r="C262" s="34">
        <v>35914</v>
      </c>
      <c r="D262" s="34">
        <v>21831.08</v>
      </c>
      <c r="E262" s="13"/>
    </row>
    <row r="263" spans="1:5" x14ac:dyDescent="0.25">
      <c r="A263" s="32">
        <v>3223</v>
      </c>
      <c r="B263" s="33" t="s">
        <v>105</v>
      </c>
      <c r="C263" s="34"/>
      <c r="D263" s="34"/>
      <c r="E263" s="13">
        <v>0</v>
      </c>
    </row>
    <row r="264" spans="1:5" x14ac:dyDescent="0.25">
      <c r="A264" s="32">
        <v>3224</v>
      </c>
      <c r="B264" s="73" t="s">
        <v>107</v>
      </c>
      <c r="C264" s="74"/>
      <c r="D264" s="74"/>
      <c r="E264" s="13">
        <v>0</v>
      </c>
    </row>
    <row r="265" spans="1:5" x14ac:dyDescent="0.25">
      <c r="A265" s="32">
        <v>3225</v>
      </c>
      <c r="B265" s="70" t="s">
        <v>109</v>
      </c>
      <c r="C265" s="55"/>
      <c r="D265" s="55">
        <v>158.06</v>
      </c>
      <c r="E265" s="13">
        <v>0</v>
      </c>
    </row>
    <row r="266" spans="1:5" x14ac:dyDescent="0.25">
      <c r="A266" s="32">
        <v>3227</v>
      </c>
      <c r="B266" s="70" t="s">
        <v>111</v>
      </c>
      <c r="C266" s="55"/>
      <c r="D266" s="55">
        <v>1130.74</v>
      </c>
      <c r="E266" s="13">
        <v>0</v>
      </c>
    </row>
    <row r="267" spans="1:5" x14ac:dyDescent="0.25">
      <c r="A267" s="32">
        <v>3231</v>
      </c>
      <c r="B267" s="70" t="s">
        <v>115</v>
      </c>
      <c r="C267" s="55"/>
      <c r="D267" s="55"/>
      <c r="E267" s="13">
        <v>0</v>
      </c>
    </row>
    <row r="268" spans="1:5" x14ac:dyDescent="0.25">
      <c r="A268" s="32">
        <v>3232</v>
      </c>
      <c r="B268" s="70" t="s">
        <v>117</v>
      </c>
      <c r="C268" s="55">
        <v>2980</v>
      </c>
      <c r="D268" s="55">
        <v>2139.19</v>
      </c>
      <c r="E268" s="13">
        <f t="shared" si="18"/>
        <v>71.784899328859069</v>
      </c>
    </row>
    <row r="269" spans="1:5" x14ac:dyDescent="0.25">
      <c r="A269" s="32">
        <v>3233</v>
      </c>
      <c r="B269" s="70" t="s">
        <v>119</v>
      </c>
      <c r="C269" s="55">
        <v>15221</v>
      </c>
      <c r="D269" s="55">
        <v>3766.78</v>
      </c>
      <c r="E269" s="13">
        <f t="shared" si="18"/>
        <v>24.747257079035546</v>
      </c>
    </row>
    <row r="270" spans="1:5" x14ac:dyDescent="0.25">
      <c r="A270" s="32">
        <v>3234</v>
      </c>
      <c r="B270" s="70" t="s">
        <v>121</v>
      </c>
      <c r="C270" s="55"/>
      <c r="D270" s="55"/>
      <c r="E270" s="13">
        <v>0</v>
      </c>
    </row>
    <row r="271" spans="1:5" x14ac:dyDescent="0.25">
      <c r="A271" s="32">
        <v>3235</v>
      </c>
      <c r="B271" s="70" t="s">
        <v>123</v>
      </c>
      <c r="C271" s="55"/>
      <c r="D271" s="55">
        <v>153.6</v>
      </c>
      <c r="E271" s="13">
        <v>0</v>
      </c>
    </row>
    <row r="272" spans="1:5" x14ac:dyDescent="0.25">
      <c r="A272" s="32">
        <v>3236</v>
      </c>
      <c r="B272" s="70" t="s">
        <v>125</v>
      </c>
      <c r="C272" s="55"/>
      <c r="D272" s="55"/>
      <c r="E272" s="13">
        <v>0</v>
      </c>
    </row>
    <row r="273" spans="1:5" x14ac:dyDescent="0.25">
      <c r="A273" s="32">
        <v>3237</v>
      </c>
      <c r="B273" s="70" t="s">
        <v>127</v>
      </c>
      <c r="C273" s="55"/>
      <c r="D273" s="55">
        <v>33447.94</v>
      </c>
      <c r="E273" s="13"/>
    </row>
    <row r="274" spans="1:5" x14ac:dyDescent="0.25">
      <c r="A274" s="32">
        <v>3238</v>
      </c>
      <c r="B274" s="70" t="s">
        <v>129</v>
      </c>
      <c r="C274" s="55"/>
      <c r="D274" s="55"/>
      <c r="E274" s="13">
        <v>0</v>
      </c>
    </row>
    <row r="275" spans="1:5" x14ac:dyDescent="0.25">
      <c r="A275" s="32">
        <v>3239</v>
      </c>
      <c r="B275" s="70" t="s">
        <v>131</v>
      </c>
      <c r="C275" s="55"/>
      <c r="D275" s="55">
        <v>511.58</v>
      </c>
      <c r="E275" s="13">
        <v>0</v>
      </c>
    </row>
    <row r="276" spans="1:5" x14ac:dyDescent="0.25">
      <c r="A276" s="32">
        <v>3241</v>
      </c>
      <c r="B276" s="70" t="s">
        <v>133</v>
      </c>
      <c r="C276" s="55"/>
      <c r="D276" s="55">
        <v>1793.3</v>
      </c>
      <c r="E276" s="13">
        <v>0</v>
      </c>
    </row>
    <row r="277" spans="1:5" x14ac:dyDescent="0.25">
      <c r="A277" s="32">
        <v>3292</v>
      </c>
      <c r="B277" s="70" t="s">
        <v>140</v>
      </c>
      <c r="C277" s="55"/>
      <c r="D277" s="55"/>
      <c r="E277" s="13">
        <v>0</v>
      </c>
    </row>
    <row r="278" spans="1:5" x14ac:dyDescent="0.25">
      <c r="A278" s="32">
        <v>3293</v>
      </c>
      <c r="B278" s="70" t="s">
        <v>142</v>
      </c>
      <c r="C278" s="55"/>
      <c r="D278" s="55"/>
      <c r="E278" s="13">
        <v>0</v>
      </c>
    </row>
    <row r="279" spans="1:5" x14ac:dyDescent="0.25">
      <c r="A279" s="32">
        <v>3294</v>
      </c>
      <c r="B279" s="70" t="s">
        <v>144</v>
      </c>
      <c r="C279" s="55"/>
      <c r="D279" s="55"/>
      <c r="E279" s="13">
        <v>0</v>
      </c>
    </row>
    <row r="280" spans="1:5" x14ac:dyDescent="0.25">
      <c r="A280" s="32">
        <v>3295</v>
      </c>
      <c r="B280" s="70" t="s">
        <v>146</v>
      </c>
      <c r="C280" s="55"/>
      <c r="D280" s="55">
        <v>79.64</v>
      </c>
      <c r="E280" s="13">
        <v>0</v>
      </c>
    </row>
    <row r="281" spans="1:5" x14ac:dyDescent="0.25">
      <c r="A281" s="32">
        <v>3299</v>
      </c>
      <c r="B281" s="70" t="s">
        <v>136</v>
      </c>
      <c r="C281" s="55">
        <v>18249</v>
      </c>
      <c r="D281" s="55">
        <v>5284.65</v>
      </c>
      <c r="E281" s="13">
        <f t="shared" si="18"/>
        <v>28.958573072497124</v>
      </c>
    </row>
    <row r="282" spans="1:5" x14ac:dyDescent="0.25">
      <c r="A282" s="32">
        <v>3431</v>
      </c>
      <c r="B282" s="70" t="s">
        <v>155</v>
      </c>
      <c r="C282" s="55"/>
      <c r="D282" s="55">
        <v>116</v>
      </c>
      <c r="E282" s="13">
        <v>0</v>
      </c>
    </row>
    <row r="283" spans="1:5" x14ac:dyDescent="0.25">
      <c r="A283" s="35">
        <v>3432</v>
      </c>
      <c r="B283" s="70" t="s">
        <v>375</v>
      </c>
      <c r="C283" s="55"/>
      <c r="D283" s="55"/>
      <c r="E283" s="13">
        <v>0</v>
      </c>
    </row>
    <row r="284" spans="1:5" x14ac:dyDescent="0.25">
      <c r="A284" s="35">
        <v>3433</v>
      </c>
      <c r="B284" s="70" t="s">
        <v>377</v>
      </c>
      <c r="C284" s="55"/>
      <c r="D284" s="55"/>
      <c r="E284" s="13">
        <v>0</v>
      </c>
    </row>
    <row r="285" spans="1:5" x14ac:dyDescent="0.25">
      <c r="A285" s="32">
        <v>3434</v>
      </c>
      <c r="B285" s="70" t="s">
        <v>379</v>
      </c>
      <c r="C285" s="55"/>
      <c r="D285" s="55"/>
      <c r="E285" s="13">
        <v>0</v>
      </c>
    </row>
    <row r="286" spans="1:5" x14ac:dyDescent="0.25">
      <c r="A286" s="32">
        <v>3721</v>
      </c>
      <c r="B286" s="70" t="s">
        <v>198</v>
      </c>
      <c r="C286" s="55"/>
      <c r="D286" s="55"/>
      <c r="E286" s="13">
        <v>0</v>
      </c>
    </row>
    <row r="287" spans="1:5" x14ac:dyDescent="0.25">
      <c r="A287" s="32">
        <v>3722</v>
      </c>
      <c r="B287" s="70" t="s">
        <v>398</v>
      </c>
      <c r="C287" s="55"/>
      <c r="D287" s="55"/>
      <c r="E287" s="13">
        <v>0</v>
      </c>
    </row>
    <row r="288" spans="1:5" x14ac:dyDescent="0.25">
      <c r="A288" s="32">
        <v>3811</v>
      </c>
      <c r="B288" s="70" t="s">
        <v>204</v>
      </c>
      <c r="C288" s="55"/>
      <c r="D288" s="55"/>
      <c r="E288" s="13">
        <v>0</v>
      </c>
    </row>
    <row r="289" spans="1:5" s="60" customFormat="1" x14ac:dyDescent="0.25">
      <c r="A289" s="43">
        <v>4</v>
      </c>
      <c r="B289" s="59" t="s">
        <v>217</v>
      </c>
      <c r="C289" s="57">
        <f t="shared" ref="C289:D289" si="21">SUM(C290:C301)</f>
        <v>76273</v>
      </c>
      <c r="D289" s="57">
        <f t="shared" si="21"/>
        <v>63066.509999999995</v>
      </c>
      <c r="E289" s="13">
        <f t="shared" si="18"/>
        <v>82.685235928834572</v>
      </c>
    </row>
    <row r="290" spans="1:5" x14ac:dyDescent="0.25">
      <c r="A290" s="32">
        <v>4123</v>
      </c>
      <c r="B290" s="54" t="s">
        <v>222</v>
      </c>
      <c r="C290" s="55"/>
      <c r="D290" s="55"/>
      <c r="E290" s="13">
        <v>0</v>
      </c>
    </row>
    <row r="291" spans="1:5" x14ac:dyDescent="0.25">
      <c r="A291" s="32">
        <v>4212</v>
      </c>
      <c r="B291" s="54" t="s">
        <v>228</v>
      </c>
      <c r="C291" s="55"/>
      <c r="D291" s="55"/>
      <c r="E291" s="13">
        <v>0</v>
      </c>
    </row>
    <row r="292" spans="1:5" x14ac:dyDescent="0.25">
      <c r="A292" s="32">
        <v>4221</v>
      </c>
      <c r="B292" s="54" t="s">
        <v>232</v>
      </c>
      <c r="C292" s="55">
        <v>39900</v>
      </c>
      <c r="D292" s="55">
        <v>3075</v>
      </c>
      <c r="E292" s="13">
        <f t="shared" si="18"/>
        <v>7.7067669172932325</v>
      </c>
    </row>
    <row r="293" spans="1:5" x14ac:dyDescent="0.25">
      <c r="A293" s="32">
        <v>4222</v>
      </c>
      <c r="B293" s="54" t="s">
        <v>422</v>
      </c>
      <c r="C293" s="55"/>
      <c r="D293" s="55"/>
      <c r="E293" s="13">
        <v>0</v>
      </c>
    </row>
    <row r="294" spans="1:5" x14ac:dyDescent="0.25">
      <c r="A294" s="32">
        <v>4223</v>
      </c>
      <c r="B294" s="54" t="s">
        <v>424</v>
      </c>
      <c r="C294" s="55"/>
      <c r="D294" s="55">
        <v>4898.38</v>
      </c>
      <c r="E294" s="13">
        <v>0</v>
      </c>
    </row>
    <row r="295" spans="1:5" x14ac:dyDescent="0.25">
      <c r="A295" s="32">
        <v>4224</v>
      </c>
      <c r="B295" s="54" t="s">
        <v>234</v>
      </c>
      <c r="C295" s="55">
        <v>36373</v>
      </c>
      <c r="D295" s="55">
        <v>46568.13</v>
      </c>
      <c r="E295" s="13">
        <f t="shared" si="18"/>
        <v>128.02938993209247</v>
      </c>
    </row>
    <row r="296" spans="1:5" x14ac:dyDescent="0.25">
      <c r="A296" s="32">
        <v>4225</v>
      </c>
      <c r="B296" s="54" t="s">
        <v>426</v>
      </c>
      <c r="C296" s="55"/>
      <c r="D296" s="55"/>
      <c r="E296" s="13">
        <v>0</v>
      </c>
    </row>
    <row r="297" spans="1:5" x14ac:dyDescent="0.25">
      <c r="A297" s="32">
        <v>4227</v>
      </c>
      <c r="B297" s="54" t="s">
        <v>347</v>
      </c>
      <c r="C297" s="55"/>
      <c r="D297" s="55">
        <v>8525</v>
      </c>
      <c r="E297" s="13">
        <v>0</v>
      </c>
    </row>
    <row r="298" spans="1:5" x14ac:dyDescent="0.25">
      <c r="A298" s="32">
        <v>4241</v>
      </c>
      <c r="B298" s="54" t="s">
        <v>436</v>
      </c>
      <c r="C298" s="55"/>
      <c r="D298" s="55"/>
      <c r="E298" s="13">
        <v>0</v>
      </c>
    </row>
    <row r="299" spans="1:5" x14ac:dyDescent="0.25">
      <c r="A299" s="32">
        <v>4262</v>
      </c>
      <c r="B299" s="54" t="s">
        <v>238</v>
      </c>
      <c r="C299" s="55"/>
      <c r="D299" s="55"/>
      <c r="E299" s="13">
        <v>0</v>
      </c>
    </row>
    <row r="300" spans="1:5" x14ac:dyDescent="0.25">
      <c r="A300" s="32">
        <v>4312</v>
      </c>
      <c r="B300" s="54" t="s">
        <v>454</v>
      </c>
      <c r="C300" s="55"/>
      <c r="D300" s="55"/>
      <c r="E300" s="13">
        <v>0</v>
      </c>
    </row>
    <row r="301" spans="1:5" x14ac:dyDescent="0.25">
      <c r="A301" s="32">
        <v>4511</v>
      </c>
      <c r="B301" s="54" t="s">
        <v>242</v>
      </c>
      <c r="C301" s="55"/>
      <c r="D301" s="55"/>
      <c r="E301" s="13">
        <v>0</v>
      </c>
    </row>
    <row r="302" spans="1:5" x14ac:dyDescent="0.25">
      <c r="A302" s="75" t="s">
        <v>584</v>
      </c>
      <c r="B302" s="50" t="s">
        <v>471</v>
      </c>
      <c r="C302" s="51">
        <f>C303</f>
        <v>123620</v>
      </c>
      <c r="D302" s="51">
        <f>D303+D312</f>
        <v>54346.44</v>
      </c>
      <c r="E302" s="13">
        <f t="shared" ref="E299:E338" si="22">+D302/C302*100</f>
        <v>43.962497977673515</v>
      </c>
    </row>
    <row r="303" spans="1:5" x14ac:dyDescent="0.25">
      <c r="A303" s="58">
        <v>3</v>
      </c>
      <c r="B303" s="59" t="s">
        <v>72</v>
      </c>
      <c r="C303" s="57">
        <f t="shared" ref="C303:D303" si="23">SUM(C304:C311)</f>
        <v>123620</v>
      </c>
      <c r="D303" s="57">
        <f t="shared" si="23"/>
        <v>54067.25</v>
      </c>
      <c r="E303" s="13">
        <f t="shared" si="22"/>
        <v>43.736652645203037</v>
      </c>
    </row>
    <row r="304" spans="1:5" x14ac:dyDescent="0.25">
      <c r="A304" s="61">
        <v>3111</v>
      </c>
      <c r="B304" s="54" t="s">
        <v>78</v>
      </c>
      <c r="C304" s="55">
        <v>70916</v>
      </c>
      <c r="D304" s="55">
        <v>44829.58</v>
      </c>
      <c r="E304" s="13">
        <f t="shared" si="22"/>
        <v>63.215043149641836</v>
      </c>
    </row>
    <row r="305" spans="1:5" x14ac:dyDescent="0.25">
      <c r="A305" s="61">
        <v>3121</v>
      </c>
      <c r="B305" s="54" t="s">
        <v>82</v>
      </c>
      <c r="C305" s="55"/>
      <c r="D305" s="55">
        <v>1041.44</v>
      </c>
      <c r="E305" s="13"/>
    </row>
    <row r="306" spans="1:5" x14ac:dyDescent="0.25">
      <c r="A306" s="61">
        <v>3132</v>
      </c>
      <c r="B306" s="54" t="s">
        <v>87</v>
      </c>
      <c r="C306" s="55">
        <v>11701</v>
      </c>
      <c r="D306" s="55">
        <v>7488.17</v>
      </c>
      <c r="E306" s="13">
        <f t="shared" si="22"/>
        <v>63.99598324929493</v>
      </c>
    </row>
    <row r="307" spans="1:5" x14ac:dyDescent="0.25">
      <c r="A307" s="61">
        <v>3212</v>
      </c>
      <c r="B307" s="54" t="s">
        <v>95</v>
      </c>
      <c r="C307" s="55">
        <v>1003</v>
      </c>
      <c r="D307" s="55">
        <v>511.03</v>
      </c>
      <c r="E307" s="13">
        <f t="shared" si="22"/>
        <v>50.950149551345959</v>
      </c>
    </row>
    <row r="308" spans="1:5" x14ac:dyDescent="0.25">
      <c r="A308" s="61">
        <v>3221</v>
      </c>
      <c r="B308" s="54" t="s">
        <v>103</v>
      </c>
      <c r="C308" s="55"/>
      <c r="D308" s="55">
        <v>31.24</v>
      </c>
      <c r="E308" s="13"/>
    </row>
    <row r="309" spans="1:5" x14ac:dyDescent="0.25">
      <c r="A309" s="61">
        <v>3222</v>
      </c>
      <c r="B309" s="54" t="s">
        <v>592</v>
      </c>
      <c r="C309" s="55"/>
      <c r="D309" s="55">
        <v>165.79</v>
      </c>
      <c r="E309" s="13"/>
    </row>
    <row r="310" spans="1:5" x14ac:dyDescent="0.25">
      <c r="A310" s="61">
        <v>3239</v>
      </c>
      <c r="B310" s="54" t="s">
        <v>131</v>
      </c>
      <c r="C310" s="55">
        <v>20000</v>
      </c>
      <c r="D310" s="55"/>
      <c r="E310" s="13">
        <f t="shared" si="22"/>
        <v>0</v>
      </c>
    </row>
    <row r="311" spans="1:5" s="76" customFormat="1" x14ac:dyDescent="0.25">
      <c r="A311" s="61">
        <v>3299</v>
      </c>
      <c r="B311" s="54" t="s">
        <v>136</v>
      </c>
      <c r="C311" s="55">
        <v>20000</v>
      </c>
      <c r="D311" s="55"/>
      <c r="E311" s="13">
        <f t="shared" si="22"/>
        <v>0</v>
      </c>
    </row>
    <row r="312" spans="1:5" s="76" customFormat="1" x14ac:dyDescent="0.25">
      <c r="A312" s="61">
        <v>4221</v>
      </c>
      <c r="B312" s="54" t="s">
        <v>232</v>
      </c>
      <c r="C312" s="55"/>
      <c r="D312" s="55">
        <v>279.19</v>
      </c>
      <c r="E312" s="13"/>
    </row>
    <row r="313" spans="1:5" s="76" customFormat="1" ht="30" x14ac:dyDescent="0.25">
      <c r="A313" s="77" t="s">
        <v>597</v>
      </c>
      <c r="B313" s="78" t="s">
        <v>598</v>
      </c>
      <c r="C313" s="79">
        <f>C314</f>
        <v>52947</v>
      </c>
      <c r="D313" s="79">
        <f t="shared" ref="D313" si="24">D314</f>
        <v>36575.57</v>
      </c>
      <c r="E313" s="13">
        <f t="shared" si="22"/>
        <v>69.079589022985246</v>
      </c>
    </row>
    <row r="314" spans="1:5" s="65" customFormat="1" x14ac:dyDescent="0.25">
      <c r="A314" s="49" t="s">
        <v>583</v>
      </c>
      <c r="B314" s="50" t="s">
        <v>554</v>
      </c>
      <c r="C314" s="51">
        <f>SUM(C315:C324)</f>
        <v>52947</v>
      </c>
      <c r="D314" s="51">
        <f>SUM(D315:D325)</f>
        <v>36575.57</v>
      </c>
      <c r="E314" s="13">
        <f t="shared" si="22"/>
        <v>69.079589022985246</v>
      </c>
    </row>
    <row r="315" spans="1:5" x14ac:dyDescent="0.25">
      <c r="A315" s="80">
        <v>3121</v>
      </c>
      <c r="B315" s="54" t="s">
        <v>82</v>
      </c>
      <c r="C315" s="55">
        <v>8447</v>
      </c>
      <c r="D315" s="55"/>
      <c r="E315" s="13">
        <f t="shared" si="22"/>
        <v>0</v>
      </c>
    </row>
    <row r="316" spans="1:5" x14ac:dyDescent="0.25">
      <c r="A316" s="80">
        <v>3211</v>
      </c>
      <c r="B316" s="54" t="s">
        <v>93</v>
      </c>
      <c r="C316" s="55">
        <v>15000</v>
      </c>
      <c r="D316" s="55">
        <v>9833.65</v>
      </c>
      <c r="E316" s="13"/>
    </row>
    <row r="317" spans="1:5" x14ac:dyDescent="0.25">
      <c r="A317" s="80">
        <v>3221</v>
      </c>
      <c r="B317" s="54" t="s">
        <v>103</v>
      </c>
      <c r="C317" s="55">
        <v>4000</v>
      </c>
      <c r="D317" s="55"/>
      <c r="E317" s="13">
        <f t="shared" si="22"/>
        <v>0</v>
      </c>
    </row>
    <row r="318" spans="1:5" x14ac:dyDescent="0.25">
      <c r="A318" s="80">
        <v>3213</v>
      </c>
      <c r="B318" s="81" t="s">
        <v>97</v>
      </c>
      <c r="C318" s="55">
        <v>10000</v>
      </c>
      <c r="D318" s="55">
        <v>18179.080000000002</v>
      </c>
      <c r="E318" s="13">
        <f t="shared" si="22"/>
        <v>181.79080000000002</v>
      </c>
    </row>
    <row r="319" spans="1:5" x14ac:dyDescent="0.25">
      <c r="A319" s="80">
        <v>3237</v>
      </c>
      <c r="B319" s="70" t="s">
        <v>127</v>
      </c>
      <c r="C319" s="55"/>
      <c r="D319" s="55">
        <v>7500</v>
      </c>
      <c r="E319" s="13"/>
    </row>
    <row r="320" spans="1:5" x14ac:dyDescent="0.25">
      <c r="A320" s="80">
        <v>3241</v>
      </c>
      <c r="B320" s="70" t="s">
        <v>133</v>
      </c>
      <c r="C320" s="55"/>
      <c r="D320" s="55">
        <v>240</v>
      </c>
      <c r="E320" s="13"/>
    </row>
    <row r="321" spans="1:5" x14ac:dyDescent="0.25">
      <c r="A321" s="80">
        <v>3293</v>
      </c>
      <c r="B321" s="54" t="s">
        <v>142</v>
      </c>
      <c r="C321" s="55">
        <v>5000</v>
      </c>
      <c r="D321" s="55">
        <v>626.84</v>
      </c>
      <c r="E321" s="13">
        <f t="shared" si="22"/>
        <v>12.536800000000001</v>
      </c>
    </row>
    <row r="322" spans="1:5" x14ac:dyDescent="0.25">
      <c r="A322" s="80">
        <v>3299</v>
      </c>
      <c r="B322" s="54" t="s">
        <v>136</v>
      </c>
      <c r="C322" s="55">
        <v>10500</v>
      </c>
      <c r="D322" s="55"/>
      <c r="E322" s="13">
        <f t="shared" si="22"/>
        <v>0</v>
      </c>
    </row>
    <row r="323" spans="1:5" x14ac:dyDescent="0.25">
      <c r="A323" s="80">
        <v>3431</v>
      </c>
      <c r="B323" s="70" t="s">
        <v>155</v>
      </c>
      <c r="C323" s="55"/>
      <c r="D323" s="55">
        <v>66</v>
      </c>
      <c r="E323" s="13"/>
    </row>
    <row r="324" spans="1:5" x14ac:dyDescent="0.25">
      <c r="A324" s="80">
        <v>3723</v>
      </c>
      <c r="B324" s="54" t="s">
        <v>400</v>
      </c>
      <c r="C324" s="55"/>
      <c r="D324" s="55"/>
      <c r="E324" s="13">
        <v>0</v>
      </c>
    </row>
    <row r="325" spans="1:5" x14ac:dyDescent="0.25">
      <c r="A325" s="80">
        <v>4221</v>
      </c>
      <c r="B325" s="54" t="s">
        <v>232</v>
      </c>
      <c r="C325" s="55"/>
      <c r="D325" s="55">
        <v>130</v>
      </c>
      <c r="E325" s="13"/>
    </row>
    <row r="326" spans="1:5" x14ac:dyDescent="0.25">
      <c r="A326" s="49" t="s">
        <v>604</v>
      </c>
      <c r="B326" s="50" t="s">
        <v>563</v>
      </c>
      <c r="C326" s="51">
        <f>SUM(C327:C327)</f>
        <v>0</v>
      </c>
      <c r="D326" s="51">
        <f>SUM(D327:D327)</f>
        <v>699.61</v>
      </c>
      <c r="E326" s="13"/>
    </row>
    <row r="327" spans="1:5" x14ac:dyDescent="0.25">
      <c r="A327" s="80">
        <v>3211</v>
      </c>
      <c r="B327" s="54" t="s">
        <v>93</v>
      </c>
      <c r="C327" s="55"/>
      <c r="D327" s="55">
        <v>699.61</v>
      </c>
      <c r="E327" s="13"/>
    </row>
    <row r="328" spans="1:5" s="76" customFormat="1" x14ac:dyDescent="0.25">
      <c r="A328" s="77" t="s">
        <v>594</v>
      </c>
      <c r="B328" s="78" t="s">
        <v>607</v>
      </c>
      <c r="C328" s="79">
        <f>C329</f>
        <v>441772</v>
      </c>
      <c r="D328" s="79">
        <f t="shared" ref="D328" si="25">D329</f>
        <v>31813.19</v>
      </c>
      <c r="E328" s="13">
        <f t="shared" si="22"/>
        <v>7.2012689803790195</v>
      </c>
    </row>
    <row r="329" spans="1:5" s="65" customFormat="1" x14ac:dyDescent="0.25">
      <c r="A329" s="49" t="s">
        <v>595</v>
      </c>
      <c r="B329" s="23" t="s">
        <v>596</v>
      </c>
      <c r="C329" s="51">
        <f>SUM(C330:C338)</f>
        <v>441772</v>
      </c>
      <c r="D329" s="51">
        <f>SUM(D330:D339)</f>
        <v>31813.19</v>
      </c>
      <c r="E329" s="13">
        <f t="shared" si="22"/>
        <v>7.2012689803790195</v>
      </c>
    </row>
    <row r="330" spans="1:5" x14ac:dyDescent="0.25">
      <c r="A330" s="80">
        <v>3111</v>
      </c>
      <c r="B330" s="54" t="s">
        <v>78</v>
      </c>
      <c r="C330" s="55">
        <v>52491</v>
      </c>
      <c r="D330" s="55">
        <v>9080.2999999999993</v>
      </c>
      <c r="E330" s="13">
        <f t="shared" si="22"/>
        <v>17.298775028100057</v>
      </c>
    </row>
    <row r="331" spans="1:5" x14ac:dyDescent="0.25">
      <c r="A331" s="80">
        <v>3121</v>
      </c>
      <c r="B331" s="54" t="s">
        <v>82</v>
      </c>
      <c r="C331" s="55"/>
      <c r="D331" s="55">
        <v>100</v>
      </c>
      <c r="E331" s="13"/>
    </row>
    <row r="332" spans="1:5" x14ac:dyDescent="0.25">
      <c r="A332" s="80">
        <v>3132</v>
      </c>
      <c r="B332" s="54" t="s">
        <v>87</v>
      </c>
      <c r="C332" s="55"/>
      <c r="D332" s="55">
        <v>1498.27</v>
      </c>
      <c r="E332" s="13"/>
    </row>
    <row r="333" spans="1:5" x14ac:dyDescent="0.25">
      <c r="A333" s="80">
        <v>3211</v>
      </c>
      <c r="B333" s="54" t="s">
        <v>93</v>
      </c>
      <c r="C333" s="55">
        <v>14830</v>
      </c>
      <c r="D333" s="55">
        <v>2429.0500000000002</v>
      </c>
      <c r="E333" s="13">
        <f t="shared" si="22"/>
        <v>16.379298718813217</v>
      </c>
    </row>
    <row r="334" spans="1:5" x14ac:dyDescent="0.25">
      <c r="A334" s="80">
        <v>3213</v>
      </c>
      <c r="B334" s="54" t="s">
        <v>97</v>
      </c>
      <c r="C334" s="55">
        <v>18000</v>
      </c>
      <c r="D334" s="55">
        <v>400</v>
      </c>
      <c r="E334" s="13">
        <f t="shared" si="22"/>
        <v>2.2222222222222223</v>
      </c>
    </row>
    <row r="335" spans="1:5" x14ac:dyDescent="0.25">
      <c r="A335" s="80">
        <v>3222</v>
      </c>
      <c r="B335" s="54" t="s">
        <v>592</v>
      </c>
      <c r="C335" s="55">
        <v>29000</v>
      </c>
      <c r="D335" s="55">
        <v>16009.4</v>
      </c>
      <c r="E335" s="13">
        <f t="shared" si="22"/>
        <v>55.204827586206896</v>
      </c>
    </row>
    <row r="336" spans="1:5" x14ac:dyDescent="0.25">
      <c r="A336" s="80">
        <v>3225</v>
      </c>
      <c r="B336" s="54" t="s">
        <v>109</v>
      </c>
      <c r="C336" s="55"/>
      <c r="D336" s="55">
        <v>322.13</v>
      </c>
      <c r="E336" s="13"/>
    </row>
    <row r="337" spans="1:5" x14ac:dyDescent="0.25">
      <c r="A337" s="80">
        <v>3233</v>
      </c>
      <c r="B337" s="70" t="s">
        <v>119</v>
      </c>
      <c r="C337" s="55"/>
      <c r="D337" s="55">
        <v>228.56</v>
      </c>
      <c r="E337" s="13"/>
    </row>
    <row r="338" spans="1:5" x14ac:dyDescent="0.25">
      <c r="A338" s="80">
        <v>3299</v>
      </c>
      <c r="B338" s="54" t="s">
        <v>136</v>
      </c>
      <c r="C338" s="55">
        <v>327451</v>
      </c>
      <c r="D338" s="55"/>
      <c r="E338" s="13">
        <f t="shared" si="22"/>
        <v>0</v>
      </c>
    </row>
    <row r="339" spans="1:5" x14ac:dyDescent="0.25">
      <c r="A339" s="80">
        <v>4225</v>
      </c>
      <c r="B339" s="54" t="s">
        <v>426</v>
      </c>
      <c r="C339" s="82"/>
      <c r="D339" s="82">
        <v>1745.48</v>
      </c>
      <c r="E339" s="83"/>
    </row>
  </sheetData>
  <mergeCells count="2">
    <mergeCell ref="A2:D2"/>
    <mergeCell ref="A3:D3"/>
  </mergeCells>
  <pageMargins left="0.7" right="0.7" top="0.75" bottom="0.75" header="0.3" footer="0.3"/>
  <pageSetup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Maja Babic</cp:lastModifiedBy>
  <cp:lastPrinted>2026-07-14T06:32:45Z</cp:lastPrinted>
  <dcterms:created xsi:type="dcterms:W3CDTF">2024-02-22T20:30:43Z</dcterms:created>
  <dcterms:modified xsi:type="dcterms:W3CDTF">2026-07-21T11:14:39Z</dcterms:modified>
</cp:coreProperties>
</file>